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815" yWindow="0" windowWidth="10095" windowHeight="12675" firstSheet="1" activeTab="1"/>
  </bookViews>
  <sheets>
    <sheet name="Munka17" sheetId="1" state="hidden" r:id="rId1"/>
    <sheet name="Tabella" sheetId="2" r:id="rId2"/>
  </sheets>
  <definedNames/>
  <calcPr fullCalcOnLoad="1"/>
</workbook>
</file>

<file path=xl/sharedStrings.xml><?xml version="1.0" encoding="utf-8"?>
<sst xmlns="http://schemas.openxmlformats.org/spreadsheetml/2006/main" count="413" uniqueCount="76">
  <si>
    <t>Csurgó TK</t>
  </si>
  <si>
    <t xml:space="preserve">NB III Dél-Nyugati Csoport </t>
  </si>
  <si>
    <t>I</t>
  </si>
  <si>
    <t>Tabella</t>
  </si>
  <si>
    <t>1.</t>
  </si>
  <si>
    <t>2.</t>
  </si>
  <si>
    <t>3.</t>
  </si>
  <si>
    <t>4.</t>
  </si>
  <si>
    <t>5.</t>
  </si>
  <si>
    <t>J</t>
  </si>
  <si>
    <t>Gy</t>
  </si>
  <si>
    <t>D</t>
  </si>
  <si>
    <t>V</t>
  </si>
  <si>
    <t>GA</t>
  </si>
  <si>
    <t>P</t>
  </si>
  <si>
    <t>:</t>
  </si>
  <si>
    <t>x</t>
  </si>
  <si>
    <t>Szett</t>
  </si>
  <si>
    <t>Pont</t>
  </si>
  <si>
    <t>Sor.</t>
  </si>
  <si>
    <t>Csapat</t>
  </si>
  <si>
    <t>Zalaszentgrót</t>
  </si>
  <si>
    <t>Taraszár Gábor</t>
  </si>
  <si>
    <t>Tóth Károly</t>
  </si>
  <si>
    <t>Horváth András</t>
  </si>
  <si>
    <t>Nagykanizsa II</t>
  </si>
  <si>
    <t>Kiss Lajos</t>
  </si>
  <si>
    <t>Németh József</t>
  </si>
  <si>
    <t>Sass László</t>
  </si>
  <si>
    <t>Flórián József</t>
  </si>
  <si>
    <t>Volmer György</t>
  </si>
  <si>
    <t>Komlói Bányász</t>
  </si>
  <si>
    <t>Tiszold Tibor</t>
  </si>
  <si>
    <t>Pankász István</t>
  </si>
  <si>
    <t>Molnár Gergely</t>
  </si>
  <si>
    <t>Kalmár Attila</t>
  </si>
  <si>
    <t>Balogh József</t>
  </si>
  <si>
    <t>Szekunda Jenő</t>
  </si>
  <si>
    <t>Illés Imre</t>
  </si>
  <si>
    <t>Ekmann Elemér</t>
  </si>
  <si>
    <t>Szekszárd</t>
  </si>
  <si>
    <t>Dombóvár</t>
  </si>
  <si>
    <t>Erős Ferenc</t>
  </si>
  <si>
    <t>Lázár Gábor</t>
  </si>
  <si>
    <t>Feri Sándor</t>
  </si>
  <si>
    <t>Rapp Mátyás</t>
  </si>
  <si>
    <t>Léman István</t>
  </si>
  <si>
    <t>Bán Sándor</t>
  </si>
  <si>
    <t>Tóth Normen</t>
  </si>
  <si>
    <t>ifj. Léman István</t>
  </si>
  <si>
    <t>6.</t>
  </si>
  <si>
    <t>Badics Attila</t>
  </si>
  <si>
    <t>Ifj. Lahmann István</t>
  </si>
  <si>
    <t>Lahmann István</t>
  </si>
  <si>
    <t>Komló</t>
  </si>
  <si>
    <t>Rapp Matyi</t>
  </si>
  <si>
    <t>Keppel Sándor</t>
  </si>
  <si>
    <t>Nagykanizsa</t>
  </si>
  <si>
    <t>Csurgó</t>
  </si>
  <si>
    <t>Lődri István</t>
  </si>
  <si>
    <t>Kreiner László</t>
  </si>
  <si>
    <t>Volasics József</t>
  </si>
  <si>
    <t>Schwarcz Zoltán</t>
  </si>
  <si>
    <t>Lehmann István</t>
  </si>
  <si>
    <t>Tóth Norman</t>
  </si>
  <si>
    <t>Ifj. Lehmann István</t>
  </si>
  <si>
    <t>Baranyai György</t>
  </si>
  <si>
    <t>Bosnyák Zoltán</t>
  </si>
  <si>
    <t>Pál Zsolt</t>
  </si>
  <si>
    <t>Nemes Roland</t>
  </si>
  <si>
    <t>Tiszold Tiborné</t>
  </si>
  <si>
    <t>Faluvégi Géza</t>
  </si>
  <si>
    <t>Tar Róbert</t>
  </si>
  <si>
    <t>Láncz János</t>
  </si>
  <si>
    <t>Tiszoltd Tibor</t>
  </si>
  <si>
    <t>László Ferenc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</si>
</sst>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hh:mm"/>
    <numFmt numFmtId="165" formatCode="_-* #,##0.00\ _F_t_-;\-* #,##0.00\ _F_t_-;_-* \-??\ _F_t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1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0" fillId="22" borderId="7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30" borderId="8" applyNumberFormat="0" applyAlignment="0" applyProtection="0"/>
    <xf numFmtId="0" fontId="31" fillId="0" borderId="0" applyNumberFormat="0" applyFill="0" applyBorder="0" applyAlignment="0" applyProtection="0"/>
    <xf numFmtId="0" fontId="1" fillId="0" borderId="0">
      <alignment/>
      <protection/>
    </xf>
    <xf numFmtId="0" fontId="3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30" borderId="1" applyNumberFormat="0" applyAlignment="0" applyProtection="0"/>
    <xf numFmtId="9" fontId="0" fillId="0" borderId="0" applyFont="0" applyFill="0" applyBorder="0" applyAlignment="0" applyProtection="0"/>
  </cellStyleXfs>
  <cellXfs count="126">
    <xf numFmtId="0" fontId="0" fillId="0" borderId="0" xfId="0" applyFont="1" applyAlignment="1">
      <alignment/>
    </xf>
    <xf numFmtId="0" fontId="0" fillId="0" borderId="0" xfId="0" applyFont="1" applyAlignment="1">
      <alignment shrinkToFit="1"/>
    </xf>
    <xf numFmtId="0" fontId="0" fillId="0" borderId="0" xfId="0" applyFont="1" applyAlignment="1">
      <alignment wrapText="1" shrinkToFit="1"/>
    </xf>
    <xf numFmtId="0" fontId="0" fillId="0" borderId="10" xfId="0" applyFont="1" applyBorder="1" applyAlignment="1">
      <alignment vertical="center" wrapText="1" shrinkToFit="1"/>
    </xf>
    <xf numFmtId="0" fontId="0" fillId="0" borderId="11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8" xfId="0" applyFont="1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1" fillId="0" borderId="0" xfId="55" applyFont="1" applyBorder="1" applyAlignment="1">
      <alignment vertical="center" shrinkToFit="1"/>
      <protection/>
    </xf>
    <xf numFmtId="0" fontId="1" fillId="0" borderId="0" xfId="55" applyFont="1" applyBorder="1" applyAlignment="1">
      <alignment horizontal="left" vertical="center" shrinkToFit="1"/>
      <protection/>
    </xf>
    <xf numFmtId="0" fontId="2" fillId="0" borderId="20" xfId="55" applyFont="1" applyBorder="1" applyAlignment="1">
      <alignment horizontal="center" vertical="center"/>
      <protection/>
    </xf>
    <xf numFmtId="0" fontId="2" fillId="0" borderId="21" xfId="55" applyFont="1" applyBorder="1" applyAlignment="1">
      <alignment horizontal="center" vertical="center"/>
      <protection/>
    </xf>
    <xf numFmtId="0" fontId="2" fillId="0" borderId="22" xfId="55" applyFont="1" applyBorder="1" applyAlignment="1">
      <alignment horizontal="center" vertical="center"/>
      <protection/>
    </xf>
    <xf numFmtId="0" fontId="2" fillId="0" borderId="23" xfId="55" applyFont="1" applyBorder="1" applyAlignment="1">
      <alignment horizontal="center" vertical="center"/>
      <protection/>
    </xf>
    <xf numFmtId="0" fontId="2" fillId="0" borderId="24" xfId="55" applyFont="1" applyBorder="1" applyAlignment="1">
      <alignment horizontal="center" vertical="center"/>
      <protection/>
    </xf>
    <xf numFmtId="0" fontId="2" fillId="0" borderId="25" xfId="55" applyFont="1" applyBorder="1" applyAlignment="1">
      <alignment horizontal="center" vertical="center"/>
      <protection/>
    </xf>
    <xf numFmtId="0" fontId="2" fillId="0" borderId="26" xfId="55" applyFont="1" applyBorder="1" applyAlignment="1">
      <alignment horizontal="center" vertical="center"/>
      <protection/>
    </xf>
    <xf numFmtId="0" fontId="0" fillId="0" borderId="27" xfId="0" applyFont="1" applyBorder="1" applyAlignment="1">
      <alignment vertical="center" wrapText="1" shrinkToFit="1"/>
    </xf>
    <xf numFmtId="0" fontId="1" fillId="0" borderId="28" xfId="55" applyFont="1" applyBorder="1" applyAlignment="1">
      <alignment horizontal="left" vertical="center" shrinkToFit="1"/>
      <protection/>
    </xf>
    <xf numFmtId="0" fontId="2" fillId="0" borderId="24" xfId="55" applyFont="1" applyBorder="1" applyAlignment="1">
      <alignment vertical="center"/>
      <protection/>
    </xf>
    <xf numFmtId="0" fontId="2" fillId="0" borderId="22" xfId="55" applyFont="1" applyBorder="1" applyAlignment="1">
      <alignment vertical="center"/>
      <protection/>
    </xf>
    <xf numFmtId="0" fontId="0" fillId="0" borderId="0" xfId="0" applyAlignment="1">
      <alignment horizontal="center" vertical="center" wrapText="1" shrinkToFit="1"/>
    </xf>
    <xf numFmtId="0" fontId="1" fillId="0" borderId="29" xfId="55" applyFont="1" applyBorder="1" applyAlignment="1">
      <alignment vertical="center" shrinkToFit="1"/>
      <protection/>
    </xf>
    <xf numFmtId="0" fontId="1" fillId="0" borderId="30" xfId="55" applyFont="1" applyBorder="1" applyAlignment="1">
      <alignment horizontal="left" vertical="center" shrinkToFit="1"/>
      <protection/>
    </xf>
    <xf numFmtId="14" fontId="0" fillId="0" borderId="0" xfId="0" applyNumberFormat="1" applyFont="1" applyAlignment="1">
      <alignment shrinkToFit="1"/>
    </xf>
    <xf numFmtId="0" fontId="0" fillId="0" borderId="0" xfId="0" applyFont="1" applyAlignment="1">
      <alignment vertical="center" shrinkToFit="1"/>
    </xf>
    <xf numFmtId="0" fontId="0" fillId="0" borderId="0" xfId="0" applyFont="1" applyAlignment="1">
      <alignment horizontal="center" shrinkToFit="1"/>
    </xf>
    <xf numFmtId="0" fontId="32" fillId="0" borderId="31" xfId="0" applyFont="1" applyBorder="1" applyAlignment="1">
      <alignment horizontal="center" vertical="center" shrinkToFit="1"/>
    </xf>
    <xf numFmtId="0" fontId="32" fillId="0" borderId="32" xfId="0" applyFont="1" applyBorder="1" applyAlignment="1">
      <alignment horizontal="center" vertical="center" shrinkToFit="1"/>
    </xf>
    <xf numFmtId="0" fontId="32" fillId="0" borderId="33" xfId="0" applyFont="1" applyBorder="1" applyAlignment="1">
      <alignment horizontal="center" vertical="center" shrinkToFit="1"/>
    </xf>
    <xf numFmtId="0" fontId="32" fillId="0" borderId="13" xfId="0" applyFont="1" applyBorder="1" applyAlignment="1">
      <alignment horizontal="center" vertical="center" shrinkToFit="1"/>
    </xf>
    <xf numFmtId="0" fontId="32" fillId="0" borderId="14" xfId="0" applyFont="1" applyBorder="1" applyAlignment="1">
      <alignment horizontal="center" vertical="center" shrinkToFit="1"/>
    </xf>
    <xf numFmtId="0" fontId="2" fillId="0" borderId="28" xfId="55" applyFont="1" applyBorder="1" applyAlignment="1">
      <alignment horizontal="left" vertical="center" shrinkToFit="1"/>
      <protection/>
    </xf>
    <xf numFmtId="0" fontId="1" fillId="0" borderId="0" xfId="55" applyAlignment="1">
      <alignment vertical="center"/>
      <protection/>
    </xf>
    <xf numFmtId="0" fontId="2" fillId="0" borderId="29" xfId="55" applyFont="1" applyBorder="1" applyAlignment="1">
      <alignment horizontal="center" vertical="center"/>
      <protection/>
    </xf>
    <xf numFmtId="0" fontId="2" fillId="0" borderId="28" xfId="55" applyFont="1" applyBorder="1" applyAlignment="1">
      <alignment horizontal="center" vertical="center"/>
      <protection/>
    </xf>
    <xf numFmtId="0" fontId="2" fillId="0" borderId="30" xfId="55" applyFont="1" applyBorder="1" applyAlignment="1">
      <alignment horizontal="center" vertical="center"/>
      <protection/>
    </xf>
    <xf numFmtId="0" fontId="36" fillId="0" borderId="0" xfId="0" applyFont="1" applyAlignment="1">
      <alignment vertical="center" shrinkToFit="1"/>
    </xf>
    <xf numFmtId="0" fontId="0" fillId="0" borderId="0" xfId="0" applyFont="1" applyAlignment="1">
      <alignment horizontal="center" vertical="center" shrinkToFit="1"/>
    </xf>
    <xf numFmtId="14" fontId="1" fillId="0" borderId="0" xfId="55" applyNumberFormat="1" applyAlignment="1">
      <alignment vertical="center"/>
      <protection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0" xfId="0" applyAlignment="1">
      <alignment shrinkToFit="1"/>
    </xf>
    <xf numFmtId="0" fontId="0" fillId="0" borderId="0" xfId="0" applyAlignment="1">
      <alignment horizontal="center" shrinkToFit="1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32" fillId="0" borderId="0" xfId="0" applyFont="1" applyAlignment="1">
      <alignment horizontal="center" vertical="center" wrapText="1" shrinkToFit="1"/>
    </xf>
    <xf numFmtId="0" fontId="1" fillId="0" borderId="34" xfId="55" applyFont="1" applyBorder="1" applyAlignment="1">
      <alignment horizontal="left" vertical="center" shrinkToFit="1"/>
      <protection/>
    </xf>
    <xf numFmtId="0" fontId="0" fillId="0" borderId="35" xfId="0" applyFont="1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27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0" xfId="0" applyFont="1" applyAlignment="1">
      <alignment horizontal="left" vertical="center" shrinkToFit="1"/>
    </xf>
    <xf numFmtId="0" fontId="0" fillId="0" borderId="0" xfId="0" applyFont="1" applyBorder="1" applyAlignment="1">
      <alignment vertical="center" shrinkToFit="1"/>
    </xf>
    <xf numFmtId="0" fontId="0" fillId="0" borderId="0" xfId="0" applyFont="1" applyBorder="1" applyAlignment="1">
      <alignment vertical="center" wrapText="1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2" fillId="0" borderId="36" xfId="55" applyFont="1" applyBorder="1" applyAlignment="1">
      <alignment horizontal="center" vertical="center"/>
      <protection/>
    </xf>
    <xf numFmtId="0" fontId="1" fillId="0" borderId="36" xfId="55" applyFont="1" applyBorder="1" applyAlignment="1">
      <alignment horizontal="left" vertical="center" shrinkToFit="1"/>
      <protection/>
    </xf>
    <xf numFmtId="0" fontId="32" fillId="0" borderId="37" xfId="0" applyFont="1" applyBorder="1" applyAlignment="1">
      <alignment horizontal="center" vertical="center" shrinkToFit="1"/>
    </xf>
    <xf numFmtId="0" fontId="32" fillId="0" borderId="38" xfId="0" applyFont="1" applyBorder="1" applyAlignment="1">
      <alignment horizontal="center" vertical="center" shrinkToFit="1"/>
    </xf>
    <xf numFmtId="0" fontId="32" fillId="0" borderId="39" xfId="0" applyFont="1" applyBorder="1" applyAlignment="1">
      <alignment horizontal="center" vertical="center" shrinkToFit="1"/>
    </xf>
    <xf numFmtId="0" fontId="32" fillId="0" borderId="40" xfId="0" applyFont="1" applyBorder="1" applyAlignment="1">
      <alignment horizontal="center" vertical="center" shrinkToFit="1"/>
    </xf>
    <xf numFmtId="0" fontId="32" fillId="0" borderId="41" xfId="0" applyFont="1" applyBorder="1" applyAlignment="1">
      <alignment horizontal="center" vertical="center" shrinkToFit="1"/>
    </xf>
    <xf numFmtId="0" fontId="1" fillId="0" borderId="0" xfId="55" applyFont="1" applyAlignment="1">
      <alignment vertical="center"/>
      <protection/>
    </xf>
    <xf numFmtId="0" fontId="36" fillId="0" borderId="0" xfId="0" applyFont="1" applyAlignment="1">
      <alignment horizontal="center" vertical="center" shrinkToFit="1"/>
    </xf>
    <xf numFmtId="17" fontId="1" fillId="0" borderId="0" xfId="55" applyNumberFormat="1" applyAlignment="1">
      <alignment vertical="center"/>
      <protection/>
    </xf>
    <xf numFmtId="0" fontId="2" fillId="0" borderId="36" xfId="55" applyFont="1" applyBorder="1" applyAlignment="1">
      <alignment horizontal="left" vertical="center" shrinkToFit="1"/>
      <protection/>
    </xf>
    <xf numFmtId="0" fontId="32" fillId="0" borderId="28" xfId="0" applyFont="1" applyBorder="1" applyAlignment="1">
      <alignment vertical="center" wrapText="1" shrinkToFit="1"/>
    </xf>
    <xf numFmtId="0" fontId="32" fillId="0" borderId="42" xfId="0" applyFont="1" applyBorder="1" applyAlignment="1">
      <alignment horizontal="center" vertical="center" shrinkToFit="1"/>
    </xf>
    <xf numFmtId="0" fontId="32" fillId="0" borderId="31" xfId="0" applyFont="1" applyBorder="1" applyAlignment="1">
      <alignment horizontal="center" vertical="center" wrapText="1" shrinkToFit="1"/>
    </xf>
    <xf numFmtId="0" fontId="32" fillId="0" borderId="43" xfId="0" applyFont="1" applyBorder="1" applyAlignment="1">
      <alignment horizontal="center" vertical="center" shrinkToFit="1"/>
    </xf>
    <xf numFmtId="0" fontId="32" fillId="0" borderId="32" xfId="0" applyFont="1" applyBorder="1" applyAlignment="1">
      <alignment horizontal="center" vertical="center" wrapText="1" shrinkToFit="1"/>
    </xf>
    <xf numFmtId="0" fontId="32" fillId="0" borderId="44" xfId="0" applyFont="1" applyBorder="1" applyAlignment="1">
      <alignment horizontal="center" vertical="center" shrinkToFit="1"/>
    </xf>
    <xf numFmtId="0" fontId="32" fillId="0" borderId="33" xfId="0" applyFont="1" applyBorder="1" applyAlignment="1">
      <alignment horizontal="center" vertical="center" wrapText="1" shrinkToFit="1"/>
    </xf>
    <xf numFmtId="0" fontId="32" fillId="0" borderId="11" xfId="0" applyFont="1" applyBorder="1" applyAlignment="1">
      <alignment horizontal="center" vertical="center" shrinkToFit="1"/>
    </xf>
    <xf numFmtId="0" fontId="32" fillId="0" borderId="13" xfId="0" applyFont="1" applyBorder="1" applyAlignment="1">
      <alignment horizontal="center" vertical="center" wrapText="1" shrinkToFit="1"/>
    </xf>
    <xf numFmtId="0" fontId="32" fillId="0" borderId="12" xfId="0" applyFont="1" applyBorder="1" applyAlignment="1">
      <alignment horizontal="center" vertical="center" shrinkToFit="1"/>
    </xf>
    <xf numFmtId="0" fontId="32" fillId="0" borderId="14" xfId="0" applyFont="1" applyBorder="1" applyAlignment="1">
      <alignment horizontal="center" vertical="center" wrapText="1" shrinkToFit="1"/>
    </xf>
    <xf numFmtId="0" fontId="1" fillId="0" borderId="22" xfId="55" applyFont="1" applyBorder="1" applyAlignment="1">
      <alignment horizontal="center" vertical="center" wrapText="1" shrinkToFit="1"/>
      <protection/>
    </xf>
    <xf numFmtId="0" fontId="1" fillId="0" borderId="23" xfId="55" applyFont="1" applyBorder="1" applyAlignment="1">
      <alignment horizontal="center" vertical="center" wrapText="1" shrinkToFit="1"/>
      <protection/>
    </xf>
    <xf numFmtId="0" fontId="1" fillId="0" borderId="45" xfId="55" applyFont="1" applyBorder="1" applyAlignment="1">
      <alignment horizontal="center" vertical="center" wrapText="1" shrinkToFit="1"/>
      <protection/>
    </xf>
    <xf numFmtId="0" fontId="1" fillId="0" borderId="46" xfId="55" applyFont="1" applyBorder="1" applyAlignment="1">
      <alignment horizontal="center" vertical="center" wrapText="1" shrinkToFit="1"/>
      <protection/>
    </xf>
    <xf numFmtId="0" fontId="1" fillId="0" borderId="24" xfId="55" applyFont="1" applyBorder="1" applyAlignment="1">
      <alignment horizontal="center" vertical="center" wrapText="1" shrinkToFit="1"/>
      <protection/>
    </xf>
    <xf numFmtId="0" fontId="1" fillId="0" borderId="0" xfId="55" applyFont="1" applyBorder="1" applyAlignment="1">
      <alignment horizontal="center" vertical="center" textRotation="90" wrapText="1" shrinkToFit="1"/>
      <protection/>
    </xf>
    <xf numFmtId="0" fontId="3" fillId="0" borderId="0" xfId="55" applyFont="1" applyBorder="1" applyAlignment="1">
      <alignment horizontal="center" vertical="center"/>
      <protection/>
    </xf>
    <xf numFmtId="0" fontId="1" fillId="0" borderId="47" xfId="55" applyFont="1" applyBorder="1" applyAlignment="1">
      <alignment horizontal="center" vertical="center" textRotation="90" wrapText="1" shrinkToFit="1"/>
      <protection/>
    </xf>
    <xf numFmtId="0" fontId="1" fillId="0" borderId="48" xfId="55" applyFont="1" applyBorder="1" applyAlignment="1">
      <alignment horizontal="center" vertical="center" textRotation="90" wrapText="1" shrinkToFit="1"/>
      <protection/>
    </xf>
    <xf numFmtId="0" fontId="1" fillId="0" borderId="49" xfId="55" applyFont="1" applyBorder="1" applyAlignment="1">
      <alignment horizontal="center" vertical="center" textRotation="90" wrapText="1" shrinkToFit="1"/>
      <protection/>
    </xf>
    <xf numFmtId="0" fontId="1" fillId="0" borderId="50" xfId="55" applyFont="1" applyBorder="1" applyAlignment="1">
      <alignment horizontal="center" vertical="center" textRotation="90" wrapText="1" shrinkToFit="1"/>
      <protection/>
    </xf>
    <xf numFmtId="0" fontId="1" fillId="0" borderId="51" xfId="55" applyFont="1" applyBorder="1" applyAlignment="1">
      <alignment horizontal="center" vertical="center" textRotation="90" wrapText="1" shrinkToFit="1"/>
      <protection/>
    </xf>
    <xf numFmtId="0" fontId="1" fillId="0" borderId="35" xfId="55" applyFont="1" applyBorder="1" applyAlignment="1">
      <alignment horizontal="center" vertical="center" textRotation="90" wrapText="1" shrinkToFit="1"/>
      <protection/>
    </xf>
    <xf numFmtId="0" fontId="1" fillId="0" borderId="27" xfId="55" applyFont="1" applyBorder="1" applyAlignment="1">
      <alignment horizontal="center" vertical="center" textRotation="90" wrapText="1" shrinkToFit="1"/>
      <protection/>
    </xf>
    <xf numFmtId="0" fontId="1" fillId="0" borderId="10" xfId="55" applyFont="1" applyBorder="1" applyAlignment="1">
      <alignment horizontal="center" vertical="center" textRotation="90" wrapText="1" shrinkToFit="1"/>
      <protection/>
    </xf>
    <xf numFmtId="0" fontId="2" fillId="0" borderId="29" xfId="55" applyFont="1" applyBorder="1" applyAlignment="1">
      <alignment horizontal="left" vertical="center" shrinkToFit="1"/>
      <protection/>
    </xf>
    <xf numFmtId="0" fontId="32" fillId="0" borderId="30" xfId="0" applyFont="1" applyBorder="1" applyAlignment="1">
      <alignment vertical="center" wrapText="1" shrinkToFit="1"/>
    </xf>
    <xf numFmtId="0" fontId="2" fillId="0" borderId="28" xfId="55" applyFont="1" applyBorder="1" applyAlignment="1">
      <alignment vertical="center" shrinkToFit="1"/>
      <protection/>
    </xf>
    <xf numFmtId="0" fontId="32" fillId="0" borderId="52" xfId="0" applyFont="1" applyBorder="1" applyAlignment="1">
      <alignment horizontal="center" vertical="center" wrapText="1" shrinkToFit="1"/>
    </xf>
    <xf numFmtId="0" fontId="32" fillId="0" borderId="53" xfId="0" applyFont="1" applyBorder="1" applyAlignment="1">
      <alignment horizontal="center" vertical="center" wrapText="1" shrinkToFit="1"/>
    </xf>
    <xf numFmtId="0" fontId="32" fillId="0" borderId="54" xfId="0" applyFont="1" applyBorder="1" applyAlignment="1">
      <alignment horizontal="center" vertical="center" wrapText="1" shrinkToFit="1"/>
    </xf>
    <xf numFmtId="0" fontId="32" fillId="0" borderId="15" xfId="0" applyFont="1" applyBorder="1" applyAlignment="1">
      <alignment horizontal="center" vertical="center" wrapText="1" shrinkToFit="1"/>
    </xf>
    <xf numFmtId="0" fontId="32" fillId="0" borderId="19" xfId="0" applyFont="1" applyBorder="1" applyAlignment="1">
      <alignment horizontal="center" vertical="center" wrapText="1" shrinkToFi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Normál 2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N18"/>
  <sheetViews>
    <sheetView zoomScalePageLayoutView="0" workbookViewId="0" topLeftCell="A1">
      <selection activeCell="N19" sqref="N19"/>
    </sheetView>
  </sheetViews>
  <sheetFormatPr defaultColWidth="9.140625" defaultRowHeight="15"/>
  <cols>
    <col min="1" max="1" width="22.7109375" style="1" bestFit="1" customWidth="1"/>
    <col min="2" max="16" width="2.421875" style="21" customWidth="1"/>
    <col min="17" max="19" width="2.421875" style="67" customWidth="1"/>
    <col min="20" max="20" width="2.421875" style="1" customWidth="1"/>
    <col min="21" max="21" width="24.140625" style="21" customWidth="1"/>
    <col min="22" max="27" width="4.421875" style="21" customWidth="1"/>
    <col min="28" max="28" width="6.140625" style="21" customWidth="1"/>
    <col min="29" max="31" width="9.140625" style="1" customWidth="1"/>
    <col min="32" max="32" width="20.140625" style="1" bestFit="1" customWidth="1"/>
    <col min="33" max="16384" width="9.140625" style="1" customWidth="1"/>
  </cols>
  <sheetData>
    <row r="3" ht="15.75" thickBot="1"/>
    <row r="4" spans="1:29" s="2" customFormat="1" ht="57.75" customHeight="1" thickBot="1">
      <c r="A4" s="3"/>
      <c r="B4" s="106" t="s">
        <v>0</v>
      </c>
      <c r="C4" s="104"/>
      <c r="D4" s="107"/>
      <c r="E4" s="106" t="s">
        <v>21</v>
      </c>
      <c r="F4" s="104"/>
      <c r="G4" s="105"/>
      <c r="H4" s="103" t="s">
        <v>31</v>
      </c>
      <c r="I4" s="104"/>
      <c r="J4" s="107"/>
      <c r="K4" s="106" t="s">
        <v>25</v>
      </c>
      <c r="L4" s="104"/>
      <c r="M4" s="105"/>
      <c r="N4" s="103" t="s">
        <v>40</v>
      </c>
      <c r="O4" s="104"/>
      <c r="P4" s="105"/>
      <c r="Q4" s="103" t="s">
        <v>41</v>
      </c>
      <c r="R4" s="104"/>
      <c r="S4" s="105"/>
      <c r="V4" s="37" t="s">
        <v>9</v>
      </c>
      <c r="W4" s="37" t="s">
        <v>10</v>
      </c>
      <c r="X4" s="37" t="s">
        <v>11</v>
      </c>
      <c r="Y4" s="37" t="s">
        <v>12</v>
      </c>
      <c r="Z4" s="37" t="s">
        <v>17</v>
      </c>
      <c r="AA4" s="37"/>
      <c r="AB4" s="37"/>
      <c r="AC4" s="37" t="s">
        <v>18</v>
      </c>
    </row>
    <row r="5" spans="1:29" ht="15">
      <c r="A5" s="38" t="s">
        <v>0</v>
      </c>
      <c r="B5" s="19"/>
      <c r="C5" s="20" t="s">
        <v>16</v>
      </c>
      <c r="D5" s="22"/>
      <c r="E5" s="11">
        <v>4</v>
      </c>
      <c r="F5" s="20" t="s">
        <v>15</v>
      </c>
      <c r="G5" s="5">
        <v>2</v>
      </c>
      <c r="H5" s="4">
        <v>4</v>
      </c>
      <c r="I5" s="20" t="s">
        <v>15</v>
      </c>
      <c r="J5" s="4">
        <v>2</v>
      </c>
      <c r="K5" s="11"/>
      <c r="L5" s="20" t="s">
        <v>15</v>
      </c>
      <c r="M5" s="5"/>
      <c r="N5" s="4">
        <v>5</v>
      </c>
      <c r="O5" s="20" t="s">
        <v>15</v>
      </c>
      <c r="P5" s="5">
        <v>1</v>
      </c>
      <c r="Q5" s="4"/>
      <c r="R5" s="20" t="s">
        <v>15</v>
      </c>
      <c r="S5" s="5"/>
      <c r="U5" s="24" t="s">
        <v>0</v>
      </c>
      <c r="V5" s="21">
        <f>COUNT(B5:B10,E5,H5,K5,N5,Q5)</f>
        <v>5</v>
      </c>
      <c r="W5" s="21">
        <f>COUNTIF(E5,"&gt;3")+COUNTIF(H5,"&gt;3")+COUNTIF(K5,"&gt;3")+COUNTIF(N5,"&gt;3")+COUNTIF(D6:D10,"&gt;3")+COUNTIF(Q5,"&gt;3")</f>
        <v>3</v>
      </c>
      <c r="X5" s="21">
        <f>COUNTIF(E5:S5,"=3")/2+COUNTIF(B6:B10,"=3")</f>
        <v>0</v>
      </c>
      <c r="Y5" s="21">
        <f aca="true" t="shared" si="0" ref="Y5:Y10">V5-W5-X5</f>
        <v>2</v>
      </c>
      <c r="Z5" s="21">
        <f>SUM(D5:D10,E5,H5,K5,N5,Q5)</f>
        <v>16</v>
      </c>
      <c r="AA5" s="23" t="s">
        <v>15</v>
      </c>
      <c r="AB5" s="21">
        <f aca="true" t="shared" si="1" ref="AB5:AB10">V5*6-Z5</f>
        <v>14</v>
      </c>
      <c r="AC5" s="21">
        <f aca="true" t="shared" si="2" ref="AC5:AC10">W5*2+X5</f>
        <v>6</v>
      </c>
    </row>
    <row r="6" spans="1:40" ht="15">
      <c r="A6" s="34" t="s">
        <v>21</v>
      </c>
      <c r="B6" s="9"/>
      <c r="C6" s="13" t="s">
        <v>15</v>
      </c>
      <c r="D6" s="6"/>
      <c r="E6" s="14"/>
      <c r="F6" s="13" t="s">
        <v>16</v>
      </c>
      <c r="G6" s="15"/>
      <c r="H6" s="6">
        <v>6</v>
      </c>
      <c r="I6" s="13" t="s">
        <v>15</v>
      </c>
      <c r="J6" s="6">
        <v>0</v>
      </c>
      <c r="K6" s="9"/>
      <c r="L6" s="13" t="s">
        <v>15</v>
      </c>
      <c r="M6" s="7"/>
      <c r="N6" s="6"/>
      <c r="O6" s="13" t="s">
        <v>15</v>
      </c>
      <c r="P6" s="7"/>
      <c r="Q6" s="6">
        <v>4</v>
      </c>
      <c r="R6" s="13" t="s">
        <v>15</v>
      </c>
      <c r="S6" s="7">
        <v>2</v>
      </c>
      <c r="U6" s="25" t="s">
        <v>21</v>
      </c>
      <c r="V6" s="21">
        <f>COUNT(E5:E10,B6,H6,K6,N6,Q6)</f>
        <v>5</v>
      </c>
      <c r="W6" s="21">
        <f>COUNTIF(B6,"&gt;3")+COUNTIF(E6,"&gt;3")+COUNTIF(H6,"&gt;3")+COUNTIF(K6,"&gt;3")+COUNTIF(N6,"&gt;3")+COUNTIF(G5:G10,"&gt;3")+COUNTIF(Q6,"&gt;3")</f>
        <v>2</v>
      </c>
      <c r="X6" s="21">
        <f>COUNTIF(B6:D6,"=3")/2+COUNTIF(H6:S6,"=3")/2+COUNTIF(E5,"=3")+COUNTIF(E7:E10,"=3")</f>
        <v>0</v>
      </c>
      <c r="Y6" s="21">
        <f t="shared" si="0"/>
        <v>3</v>
      </c>
      <c r="Z6" s="21">
        <f>SUM(G5:G10,B6,E6,K6,N6,Q6)</f>
        <v>8</v>
      </c>
      <c r="AA6" s="23" t="s">
        <v>15</v>
      </c>
      <c r="AB6" s="21">
        <f t="shared" si="1"/>
        <v>22</v>
      </c>
      <c r="AC6" s="21">
        <f t="shared" si="2"/>
        <v>4</v>
      </c>
      <c r="AF6" s="2"/>
      <c r="AG6" s="68" t="s">
        <v>9</v>
      </c>
      <c r="AH6" s="68" t="s">
        <v>10</v>
      </c>
      <c r="AI6" s="68" t="s">
        <v>11</v>
      </c>
      <c r="AJ6" s="68" t="s">
        <v>12</v>
      </c>
      <c r="AK6" s="68" t="s">
        <v>17</v>
      </c>
      <c r="AL6" s="68"/>
      <c r="AM6" s="68"/>
      <c r="AN6" s="68" t="s">
        <v>18</v>
      </c>
    </row>
    <row r="7" spans="1:40" ht="15">
      <c r="A7" s="34" t="s">
        <v>31</v>
      </c>
      <c r="B7" s="9"/>
      <c r="C7" s="13" t="s">
        <v>15</v>
      </c>
      <c r="D7" s="6"/>
      <c r="E7" s="9"/>
      <c r="F7" s="13" t="s">
        <v>15</v>
      </c>
      <c r="G7" s="7"/>
      <c r="H7" s="14"/>
      <c r="I7" s="13" t="s">
        <v>16</v>
      </c>
      <c r="J7" s="15"/>
      <c r="K7" s="9">
        <v>5</v>
      </c>
      <c r="L7" s="13" t="s">
        <v>15</v>
      </c>
      <c r="M7" s="7">
        <v>1</v>
      </c>
      <c r="N7" s="6"/>
      <c r="O7" s="13" t="s">
        <v>15</v>
      </c>
      <c r="P7" s="7"/>
      <c r="Q7" s="6">
        <v>4</v>
      </c>
      <c r="R7" s="13" t="s">
        <v>15</v>
      </c>
      <c r="S7" s="7">
        <v>2</v>
      </c>
      <c r="U7" s="25" t="s">
        <v>31</v>
      </c>
      <c r="V7" s="21">
        <f>COUNT(H5:H10,B7,E7,K7,N7,Q7)</f>
        <v>5</v>
      </c>
      <c r="W7" s="21">
        <f>COUNTIF(B7,"&gt;3")+COUNTIF(E7,"&gt;3")+COUNTIF(H7,"&gt;3")+COUNTIF(K7,"&gt;3")+COUNTIF(N7,"&gt;3")+COUNTIF(J5:J10,"&gt;3")+COUNTIF(Q7,"&gt;3")</f>
        <v>2</v>
      </c>
      <c r="X7" s="21">
        <f>COUNTIF(B7:G7,"=3")/2+COUNTIF(K7:S7,"=3")/2+COUNTIF(H5:H6,"=3")+COUNTIF(H8:H10,"=3")</f>
        <v>0</v>
      </c>
      <c r="Y7" s="21">
        <f t="shared" si="0"/>
        <v>3</v>
      </c>
      <c r="Z7" s="21">
        <f>SUM(J5:J10,B7,E7,K7,N7,Q7)</f>
        <v>11</v>
      </c>
      <c r="AA7" s="23" t="s">
        <v>15</v>
      </c>
      <c r="AB7" s="21">
        <f t="shared" si="1"/>
        <v>19</v>
      </c>
      <c r="AC7" s="21">
        <f t="shared" si="2"/>
        <v>4</v>
      </c>
      <c r="AF7" s="24"/>
      <c r="AG7" s="67">
        <f>SUM(V5,V14)</f>
        <v>5</v>
      </c>
      <c r="AH7" s="67">
        <f aca="true" t="shared" si="3" ref="AH7:AN11">SUM(W5,W14)</f>
        <v>3</v>
      </c>
      <c r="AI7" s="67">
        <f t="shared" si="3"/>
        <v>0</v>
      </c>
      <c r="AJ7" s="67">
        <f t="shared" si="3"/>
        <v>2</v>
      </c>
      <c r="AK7" s="67">
        <f t="shared" si="3"/>
        <v>16</v>
      </c>
      <c r="AL7" s="67">
        <f t="shared" si="3"/>
        <v>0</v>
      </c>
      <c r="AM7" s="67">
        <f t="shared" si="3"/>
        <v>14</v>
      </c>
      <c r="AN7" s="67">
        <f t="shared" si="3"/>
        <v>6</v>
      </c>
    </row>
    <row r="8" spans="1:40" ht="15">
      <c r="A8" s="34" t="s">
        <v>25</v>
      </c>
      <c r="B8" s="9">
        <v>5</v>
      </c>
      <c r="C8" s="13" t="s">
        <v>15</v>
      </c>
      <c r="D8" s="6">
        <v>1</v>
      </c>
      <c r="E8" s="9">
        <v>5</v>
      </c>
      <c r="F8" s="13" t="s">
        <v>15</v>
      </c>
      <c r="G8" s="7">
        <v>1</v>
      </c>
      <c r="H8" s="6"/>
      <c r="I8" s="13" t="s">
        <v>15</v>
      </c>
      <c r="J8" s="6"/>
      <c r="K8" s="14"/>
      <c r="L8" s="13" t="s">
        <v>16</v>
      </c>
      <c r="M8" s="15"/>
      <c r="N8" s="6">
        <v>4</v>
      </c>
      <c r="O8" s="13" t="s">
        <v>15</v>
      </c>
      <c r="P8" s="7">
        <v>2</v>
      </c>
      <c r="Q8" s="6"/>
      <c r="R8" s="13" t="s">
        <v>15</v>
      </c>
      <c r="S8" s="7"/>
      <c r="U8" s="25" t="s">
        <v>25</v>
      </c>
      <c r="V8" s="21">
        <f>COUNT(K5:K10,B8,E8,H8,N8,Q8)</f>
        <v>5</v>
      </c>
      <c r="W8" s="21">
        <f>COUNTIF(B8,"&gt;3")+COUNTIF(E8,"&gt;3")+COUNTIF(H8,"&gt;3")+COUNTIF(K8,"&gt;3")+COUNTIF(N8,"&gt;3")+COUNTIF(M5:M10,"&gt;3")+COUNTIF(Q8,"&gt;3")</f>
        <v>3</v>
      </c>
      <c r="X8" s="21">
        <f>COUNTIF(B8:J8,"=3")/2+COUNTIF(N8:S8,"=3")/2+COUNTIF(K5:K7,"=3")+COUNTIF(K9:K10,"=3")</f>
        <v>0</v>
      </c>
      <c r="Y8" s="21">
        <f t="shared" si="0"/>
        <v>2</v>
      </c>
      <c r="Z8" s="21">
        <f>SUM(M5:M10,B8,E8,H8,N8,Q8)</f>
        <v>15</v>
      </c>
      <c r="AA8" s="23" t="s">
        <v>15</v>
      </c>
      <c r="AB8" s="21">
        <f t="shared" si="1"/>
        <v>15</v>
      </c>
      <c r="AC8" s="21">
        <f t="shared" si="2"/>
        <v>6</v>
      </c>
      <c r="AF8" s="25"/>
      <c r="AG8" s="67">
        <f>SUM(V6,V15)</f>
        <v>5</v>
      </c>
      <c r="AH8" s="67">
        <f t="shared" si="3"/>
        <v>2</v>
      </c>
      <c r="AI8" s="67">
        <f t="shared" si="3"/>
        <v>0</v>
      </c>
      <c r="AJ8" s="67">
        <f t="shared" si="3"/>
        <v>3</v>
      </c>
      <c r="AK8" s="67">
        <f t="shared" si="3"/>
        <v>8</v>
      </c>
      <c r="AL8" s="67">
        <f t="shared" si="3"/>
        <v>0</v>
      </c>
      <c r="AM8" s="67">
        <f t="shared" si="3"/>
        <v>22</v>
      </c>
      <c r="AN8" s="67">
        <f t="shared" si="3"/>
        <v>4</v>
      </c>
    </row>
    <row r="9" spans="1:40" ht="15">
      <c r="A9" s="34" t="s">
        <v>40</v>
      </c>
      <c r="B9" s="9"/>
      <c r="C9" s="13" t="s">
        <v>15</v>
      </c>
      <c r="D9" s="6"/>
      <c r="E9" s="9">
        <v>5</v>
      </c>
      <c r="F9" s="13" t="s">
        <v>15</v>
      </c>
      <c r="G9" s="7">
        <v>1</v>
      </c>
      <c r="H9" s="6">
        <v>6</v>
      </c>
      <c r="I9" s="13" t="s">
        <v>15</v>
      </c>
      <c r="J9" s="6">
        <v>0</v>
      </c>
      <c r="K9" s="9"/>
      <c r="L9" s="13" t="s">
        <v>15</v>
      </c>
      <c r="M9" s="7"/>
      <c r="N9" s="14"/>
      <c r="O9" s="13" t="s">
        <v>16</v>
      </c>
      <c r="P9" s="15"/>
      <c r="Q9" s="14">
        <v>5</v>
      </c>
      <c r="R9" s="13" t="s">
        <v>15</v>
      </c>
      <c r="S9" s="15">
        <v>1</v>
      </c>
      <c r="U9" s="25" t="s">
        <v>40</v>
      </c>
      <c r="V9" s="21">
        <f>COUNT(N5:N10,B9,E9,H9,K9,Q9)</f>
        <v>5</v>
      </c>
      <c r="W9" s="21">
        <f>COUNTIF(B9,"&gt;3")+COUNTIF(E9,"&gt;3")+COUNTIF(H9,"&gt;3")+COUNTIF(K9,"&gt;3")+COUNTIF(N9,"&gt;3")+COUNTIF(P5:P10,"&gt;3")+COUNTIF(Q9,"&gt;3")</f>
        <v>3</v>
      </c>
      <c r="X9" s="21">
        <f>COUNTIF(B9:M9,"=3")/2+COUNTIF(Q9:S9,"=3")/2+COUNTIF(N5:N8,"=3")+COUNTIF(N10,"=3")</f>
        <v>0</v>
      </c>
      <c r="Y9" s="21">
        <f t="shared" si="0"/>
        <v>2</v>
      </c>
      <c r="Z9" s="21">
        <f>SUM(P5:P10,B9,E9,H9,K9,Q9)</f>
        <v>19</v>
      </c>
      <c r="AA9" s="23" t="s">
        <v>15</v>
      </c>
      <c r="AB9" s="21">
        <f t="shared" si="1"/>
        <v>11</v>
      </c>
      <c r="AC9" s="21">
        <f t="shared" si="2"/>
        <v>6</v>
      </c>
      <c r="AF9" s="25"/>
      <c r="AG9" s="67">
        <f>SUM(V7,V16)</f>
        <v>5</v>
      </c>
      <c r="AH9" s="67">
        <f t="shared" si="3"/>
        <v>2</v>
      </c>
      <c r="AI9" s="67">
        <f t="shared" si="3"/>
        <v>0</v>
      </c>
      <c r="AJ9" s="67">
        <f t="shared" si="3"/>
        <v>3</v>
      </c>
      <c r="AK9" s="67">
        <f t="shared" si="3"/>
        <v>11</v>
      </c>
      <c r="AL9" s="67">
        <f t="shared" si="3"/>
        <v>0</v>
      </c>
      <c r="AM9" s="67">
        <f t="shared" si="3"/>
        <v>19</v>
      </c>
      <c r="AN9" s="67">
        <f t="shared" si="3"/>
        <v>4</v>
      </c>
    </row>
    <row r="10" spans="1:40" ht="15.75" thickBot="1">
      <c r="A10" s="69" t="s">
        <v>41</v>
      </c>
      <c r="B10" s="70">
        <v>4</v>
      </c>
      <c r="C10" s="71" t="s">
        <v>15</v>
      </c>
      <c r="D10" s="72">
        <v>2</v>
      </c>
      <c r="E10" s="70"/>
      <c r="F10" s="71" t="s">
        <v>15</v>
      </c>
      <c r="G10" s="73"/>
      <c r="H10" s="72"/>
      <c r="I10" s="71" t="s">
        <v>15</v>
      </c>
      <c r="J10" s="72"/>
      <c r="K10" s="70">
        <v>6</v>
      </c>
      <c r="L10" s="71" t="s">
        <v>15</v>
      </c>
      <c r="M10" s="73">
        <v>0</v>
      </c>
      <c r="N10" s="74"/>
      <c r="O10" s="71" t="s">
        <v>15</v>
      </c>
      <c r="P10" s="75"/>
      <c r="Q10" s="74"/>
      <c r="R10" s="71" t="s">
        <v>16</v>
      </c>
      <c r="S10" s="75"/>
      <c r="U10" s="76" t="s">
        <v>41</v>
      </c>
      <c r="V10" s="21">
        <f>COUNT(Q5:Q10,B10,E10,H10,K10,N10)</f>
        <v>5</v>
      </c>
      <c r="W10" s="21">
        <f>COUNTIF(B10,"&gt;3")+COUNTIF(E10,"&gt;3")+COUNTIF(H10,"&gt;3")+COUNTIF(K10,"&gt;3")+COUNTIF(N10,"&gt;3")+COUNTIF(S5:S9,"&gt;3")</f>
        <v>2</v>
      </c>
      <c r="X10" s="21">
        <f>COUNTIF(B10:P10,"=3")/2+COUNTIF(Q5:Q9,"=3")</f>
        <v>0</v>
      </c>
      <c r="Y10" s="67">
        <f t="shared" si="0"/>
        <v>3</v>
      </c>
      <c r="Z10" s="21">
        <f>SUM(S5:S9,B10,E10,H10,K10,N10)</f>
        <v>15</v>
      </c>
      <c r="AA10" s="23" t="s">
        <v>15</v>
      </c>
      <c r="AB10" s="67">
        <f t="shared" si="1"/>
        <v>15</v>
      </c>
      <c r="AC10" s="67">
        <f t="shared" si="2"/>
        <v>4</v>
      </c>
      <c r="AF10" s="25"/>
      <c r="AG10" s="67">
        <f>SUM(V8,V17)</f>
        <v>5</v>
      </c>
      <c r="AH10" s="67">
        <f t="shared" si="3"/>
        <v>3</v>
      </c>
      <c r="AI10" s="67">
        <f t="shared" si="3"/>
        <v>0</v>
      </c>
      <c r="AJ10" s="67">
        <f t="shared" si="3"/>
        <v>2</v>
      </c>
      <c r="AK10" s="67">
        <f t="shared" si="3"/>
        <v>15</v>
      </c>
      <c r="AL10" s="67">
        <f t="shared" si="3"/>
        <v>0</v>
      </c>
      <c r="AM10" s="67">
        <f t="shared" si="3"/>
        <v>15</v>
      </c>
      <c r="AN10" s="67">
        <f t="shared" si="3"/>
        <v>6</v>
      </c>
    </row>
    <row r="11" spans="32:40" ht="15">
      <c r="AF11" s="25"/>
      <c r="AG11" s="67">
        <f>SUM(V9,V18)</f>
        <v>5</v>
      </c>
      <c r="AH11" s="67">
        <f t="shared" si="3"/>
        <v>3</v>
      </c>
      <c r="AI11" s="67">
        <f t="shared" si="3"/>
        <v>0</v>
      </c>
      <c r="AJ11" s="67">
        <f t="shared" si="3"/>
        <v>2</v>
      </c>
      <c r="AK11" s="67">
        <f t="shared" si="3"/>
        <v>19</v>
      </c>
      <c r="AL11" s="67">
        <f t="shared" si="3"/>
        <v>0</v>
      </c>
      <c r="AM11" s="67">
        <f t="shared" si="3"/>
        <v>11</v>
      </c>
      <c r="AN11" s="67">
        <f t="shared" si="3"/>
        <v>6</v>
      </c>
    </row>
    <row r="12" ht="15.75" thickBot="1"/>
    <row r="13" spans="1:29" ht="57.75" customHeight="1" thickBot="1">
      <c r="A13" s="3"/>
      <c r="B13" s="106"/>
      <c r="C13" s="104"/>
      <c r="D13" s="107"/>
      <c r="E13" s="106"/>
      <c r="F13" s="104"/>
      <c r="G13" s="105"/>
      <c r="H13" s="103"/>
      <c r="I13" s="104"/>
      <c r="J13" s="107"/>
      <c r="K13" s="106"/>
      <c r="L13" s="104"/>
      <c r="M13" s="105"/>
      <c r="N13" s="103"/>
      <c r="O13" s="104"/>
      <c r="P13" s="105"/>
      <c r="Q13" s="103"/>
      <c r="R13" s="104"/>
      <c r="S13" s="105"/>
      <c r="U13" s="2"/>
      <c r="V13" s="37" t="s">
        <v>9</v>
      </c>
      <c r="W13" s="37" t="s">
        <v>10</v>
      </c>
      <c r="X13" s="37" t="s">
        <v>11</v>
      </c>
      <c r="Y13" s="37" t="s">
        <v>12</v>
      </c>
      <c r="Z13" s="37" t="s">
        <v>17</v>
      </c>
      <c r="AA13" s="37"/>
      <c r="AB13" s="37"/>
      <c r="AC13" s="37" t="s">
        <v>18</v>
      </c>
    </row>
    <row r="14" spans="1:29" ht="15">
      <c r="A14" s="38"/>
      <c r="B14" s="19"/>
      <c r="C14" s="20" t="s">
        <v>16</v>
      </c>
      <c r="D14" s="22"/>
      <c r="E14" s="11"/>
      <c r="F14" s="20" t="s">
        <v>15</v>
      </c>
      <c r="G14" s="5"/>
      <c r="H14" s="4"/>
      <c r="I14" s="20" t="s">
        <v>15</v>
      </c>
      <c r="J14" s="4"/>
      <c r="K14" s="11"/>
      <c r="L14" s="20" t="s">
        <v>15</v>
      </c>
      <c r="M14" s="5"/>
      <c r="N14" s="4"/>
      <c r="O14" s="20" t="s">
        <v>15</v>
      </c>
      <c r="P14" s="5"/>
      <c r="Q14" s="4"/>
      <c r="R14" s="20" t="s">
        <v>15</v>
      </c>
      <c r="S14" s="5"/>
      <c r="U14" s="24"/>
      <c r="V14" s="67">
        <f>COUNT(B14:B18,E14,H14,K14,N14)</f>
        <v>0</v>
      </c>
      <c r="W14" s="67">
        <f>COUNTIF(E14,"&gt;3")+COUNTIF(H14,"&gt;3")+COUNTIF(K14,"&gt;3")+COUNTIF(N14,"&gt;3")+COUNTIF(D15:D18,"&gt;3")</f>
        <v>0</v>
      </c>
      <c r="X14" s="67">
        <f>COUNTIF(E14:P14,"=3")/2+COUNTIF(B15:B18,"=3")</f>
        <v>0</v>
      </c>
      <c r="Y14" s="67">
        <f>V14-W14-X14</f>
        <v>0</v>
      </c>
      <c r="Z14" s="67">
        <f>SUM(D14:D18,E14,H14,K14,N14)</f>
        <v>0</v>
      </c>
      <c r="AA14" s="23" t="s">
        <v>15</v>
      </c>
      <c r="AB14" s="67">
        <f>V14*6-Z14</f>
        <v>0</v>
      </c>
      <c r="AC14" s="67">
        <f>W14*2+X14</f>
        <v>0</v>
      </c>
    </row>
    <row r="15" spans="1:29" ht="15">
      <c r="A15" s="34"/>
      <c r="B15" s="9"/>
      <c r="C15" s="13" t="s">
        <v>15</v>
      </c>
      <c r="D15" s="6"/>
      <c r="E15" s="14"/>
      <c r="F15" s="13" t="s">
        <v>16</v>
      </c>
      <c r="G15" s="15"/>
      <c r="H15" s="6"/>
      <c r="I15" s="13" t="s">
        <v>15</v>
      </c>
      <c r="J15" s="6"/>
      <c r="K15" s="9"/>
      <c r="L15" s="13" t="s">
        <v>15</v>
      </c>
      <c r="M15" s="7"/>
      <c r="N15" s="6"/>
      <c r="O15" s="13" t="s">
        <v>15</v>
      </c>
      <c r="P15" s="7"/>
      <c r="Q15" s="6"/>
      <c r="R15" s="13" t="s">
        <v>15</v>
      </c>
      <c r="S15" s="7"/>
      <c r="U15" s="25"/>
      <c r="V15" s="67">
        <f>COUNT(E14:E18,B15,H15,K15,N15)</f>
        <v>0</v>
      </c>
      <c r="W15" s="67">
        <f>COUNTIF(B15,"&gt;3")+COUNTIF(E15,"&gt;3")+COUNTIF(H15,"&gt;3")+COUNTIF(K15,"&gt;3")+COUNTIF(N15,"&gt;3")+COUNTIF(G14:G18,"&gt;3")</f>
        <v>0</v>
      </c>
      <c r="X15" s="67">
        <f>COUNTIF(B15:D15,"=3")/2+COUNTIF(H15:P15,"=3")/2+COUNTIF(E14,"=3")+COUNTIF(E16:E18,"=3")</f>
        <v>0</v>
      </c>
      <c r="Y15" s="67">
        <f>V15-W15-X15</f>
        <v>0</v>
      </c>
      <c r="Z15" s="67">
        <f>SUM(G14:G18,B15,E15,K15,N15)</f>
        <v>0</v>
      </c>
      <c r="AA15" s="23" t="s">
        <v>15</v>
      </c>
      <c r="AB15" s="67">
        <f>V15*6-Z15</f>
        <v>0</v>
      </c>
      <c r="AC15" s="67">
        <f>W15*2+X15</f>
        <v>0</v>
      </c>
    </row>
    <row r="16" spans="1:29" ht="15">
      <c r="A16" s="34"/>
      <c r="B16" s="9"/>
      <c r="C16" s="13" t="s">
        <v>15</v>
      </c>
      <c r="D16" s="6"/>
      <c r="E16" s="9"/>
      <c r="F16" s="13" t="s">
        <v>15</v>
      </c>
      <c r="G16" s="7"/>
      <c r="H16" s="14"/>
      <c r="I16" s="13" t="s">
        <v>16</v>
      </c>
      <c r="J16" s="15"/>
      <c r="K16" s="9"/>
      <c r="L16" s="13" t="s">
        <v>15</v>
      </c>
      <c r="M16" s="7"/>
      <c r="N16" s="6"/>
      <c r="O16" s="13" t="s">
        <v>15</v>
      </c>
      <c r="P16" s="7"/>
      <c r="Q16" s="6"/>
      <c r="R16" s="13" t="s">
        <v>15</v>
      </c>
      <c r="S16" s="7"/>
      <c r="U16" s="25"/>
      <c r="V16" s="67">
        <f>COUNT(H14:H18,B16,E16,K16,N16)</f>
        <v>0</v>
      </c>
      <c r="W16" s="67">
        <f>COUNTIF(B16,"&gt;3")+COUNTIF(E16,"&gt;3")+COUNTIF(H16,"&gt;3")+COUNTIF(K16,"&gt;3")+COUNTIF(N16,"&gt;3")+COUNTIF(J14:J18,"&gt;3")</f>
        <v>0</v>
      </c>
      <c r="X16" s="67">
        <f>COUNTIF(B16:G16,"=3")/2+COUNTIF(K16:P16,"=3")/2+COUNTIF(H14:H15,"=3")+COUNTIF(H17:H18,"=3")</f>
        <v>0</v>
      </c>
      <c r="Y16" s="67">
        <f>V16-W16-X16</f>
        <v>0</v>
      </c>
      <c r="Z16" s="67">
        <f>SUM(J14:J18,B16,E16,K16,N16)</f>
        <v>0</v>
      </c>
      <c r="AA16" s="23" t="s">
        <v>15</v>
      </c>
      <c r="AB16" s="67">
        <f>V16*6-Z16</f>
        <v>0</v>
      </c>
      <c r="AC16" s="67">
        <f>W16*2+X16</f>
        <v>0</v>
      </c>
    </row>
    <row r="17" spans="1:29" ht="15">
      <c r="A17" s="34"/>
      <c r="B17" s="9"/>
      <c r="C17" s="13" t="s">
        <v>15</v>
      </c>
      <c r="D17" s="6"/>
      <c r="E17" s="9"/>
      <c r="F17" s="13" t="s">
        <v>15</v>
      </c>
      <c r="G17" s="7"/>
      <c r="H17" s="6"/>
      <c r="I17" s="13" t="s">
        <v>15</v>
      </c>
      <c r="J17" s="6"/>
      <c r="K17" s="14"/>
      <c r="L17" s="13" t="s">
        <v>16</v>
      </c>
      <c r="M17" s="15"/>
      <c r="N17" s="6"/>
      <c r="O17" s="13" t="s">
        <v>15</v>
      </c>
      <c r="P17" s="7"/>
      <c r="Q17" s="6"/>
      <c r="R17" s="13" t="s">
        <v>15</v>
      </c>
      <c r="S17" s="7"/>
      <c r="U17" s="25"/>
      <c r="V17" s="67">
        <f>COUNT(K14:K18,B17,E17,H17,N17)</f>
        <v>0</v>
      </c>
      <c r="W17" s="67">
        <f>COUNTIF(B17,"&gt;3")+COUNTIF(E17,"&gt;3")+COUNTIF(H17,"&gt;3")+COUNTIF(K17,"&gt;3")+COUNTIF(N17,"&gt;3")+COUNTIF(M14:M18,"&gt;3")</f>
        <v>0</v>
      </c>
      <c r="X17" s="67">
        <f>COUNTIF(B17:J17,"=3")/2+COUNTIF(N17:P17,"=3")/2+COUNTIF(K14:K16,"=3")+COUNTIF(K18:K18,"=3")</f>
        <v>0</v>
      </c>
      <c r="Y17" s="67">
        <f>V17-W17-X17</f>
        <v>0</v>
      </c>
      <c r="Z17" s="67">
        <f>SUM(M14:M18,B17,E17,H17,N17)</f>
        <v>0</v>
      </c>
      <c r="AA17" s="23" t="s">
        <v>15</v>
      </c>
      <c r="AB17" s="67">
        <f>V17*6-Z17</f>
        <v>0</v>
      </c>
      <c r="AC17" s="67">
        <f>W17*2+X17</f>
        <v>0</v>
      </c>
    </row>
    <row r="18" spans="1:29" ht="15.75" thickBot="1">
      <c r="A18" s="39"/>
      <c r="B18" s="10"/>
      <c r="C18" s="17" t="s">
        <v>15</v>
      </c>
      <c r="D18" s="8"/>
      <c r="E18" s="10"/>
      <c r="F18" s="17" t="s">
        <v>15</v>
      </c>
      <c r="G18" s="12"/>
      <c r="H18" s="8"/>
      <c r="I18" s="17" t="s">
        <v>15</v>
      </c>
      <c r="J18" s="8"/>
      <c r="K18" s="10"/>
      <c r="L18" s="17" t="s">
        <v>15</v>
      </c>
      <c r="M18" s="12"/>
      <c r="N18" s="16"/>
      <c r="O18" s="17" t="s">
        <v>16</v>
      </c>
      <c r="P18" s="18"/>
      <c r="Q18" s="16"/>
      <c r="R18" s="17" t="s">
        <v>16</v>
      </c>
      <c r="S18" s="18"/>
      <c r="U18" s="25"/>
      <c r="V18" s="67">
        <f>COUNT(N14:N18,B18,E18,H18,K18)</f>
        <v>0</v>
      </c>
      <c r="W18" s="67">
        <f>COUNTIF(B18,"&gt;3")+COUNTIF(E18,"&gt;3")+COUNTIF(H18,"&gt;3")+COUNTIF(K18,"&gt;3")+COUNTIF(N18,"&gt;3")+COUNTIF(P14:P18,"&gt;3")</f>
        <v>0</v>
      </c>
      <c r="X18" s="67">
        <f>COUNTIF(B18:M18,"=3")/2+COUNTIF(N14:N17,"=3")</f>
        <v>0</v>
      </c>
      <c r="Y18" s="67">
        <f>V18-W18-X18</f>
        <v>0</v>
      </c>
      <c r="Z18" s="67">
        <f>SUM(P14:P18,B18,E18,H18,K18)</f>
        <v>0</v>
      </c>
      <c r="AA18" s="23" t="s">
        <v>15</v>
      </c>
      <c r="AB18" s="67">
        <f>V18*6-Z18</f>
        <v>0</v>
      </c>
      <c r="AC18" s="67">
        <f>W18*2+X18</f>
        <v>0</v>
      </c>
    </row>
  </sheetData>
  <sheetProtection password="DF87" sheet="1" formatCells="0" formatColumns="0" formatRows="0" insertColumns="0" insertRows="0" insertHyperlinks="0" deleteColumns="0" deleteRows="0" sort="0" autoFilter="0" pivotTables="0"/>
  <mergeCells count="12">
    <mergeCell ref="E4:G4"/>
    <mergeCell ref="K4:M4"/>
    <mergeCell ref="Q4:S4"/>
    <mergeCell ref="Q13:S13"/>
    <mergeCell ref="B4:D4"/>
    <mergeCell ref="B13:D13"/>
    <mergeCell ref="E13:G13"/>
    <mergeCell ref="H13:J13"/>
    <mergeCell ref="K13:M13"/>
    <mergeCell ref="N13:P13"/>
    <mergeCell ref="H4:J4"/>
    <mergeCell ref="N4:P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:AT273"/>
  <sheetViews>
    <sheetView tabSelected="1" zoomScalePageLayoutView="0" workbookViewId="0" topLeftCell="A1">
      <selection activeCell="A9" sqref="A9:J9"/>
    </sheetView>
  </sheetViews>
  <sheetFormatPr defaultColWidth="9.140625" defaultRowHeight="15"/>
  <cols>
    <col min="1" max="1" width="4.421875" style="49" bestFit="1" customWidth="1"/>
    <col min="2" max="2" width="22.7109375" style="49" bestFit="1" customWidth="1"/>
    <col min="3" max="3" width="3.00390625" style="49" bestFit="1" customWidth="1"/>
    <col min="4" max="4" width="3.421875" style="49" bestFit="1" customWidth="1"/>
    <col min="5" max="6" width="2.28125" style="49" bestFit="1" customWidth="1"/>
    <col min="7" max="7" width="3.00390625" style="49" bestFit="1" customWidth="1"/>
    <col min="8" max="8" width="1.57421875" style="49" bestFit="1" customWidth="1"/>
    <col min="9" max="10" width="3.00390625" style="49" bestFit="1" customWidth="1"/>
    <col min="11" max="11" width="4.140625" style="49" customWidth="1"/>
    <col min="12" max="12" width="22.7109375" style="41" bestFit="1" customWidth="1"/>
    <col min="13" max="27" width="2.421875" style="21" customWidth="1"/>
    <col min="28" max="30" width="2.421875" style="67" customWidth="1"/>
    <col min="31" max="33" width="9.140625" style="49" customWidth="1"/>
    <col min="34" max="34" width="10.140625" style="49" bestFit="1" customWidth="1"/>
    <col min="35" max="35" width="16.7109375" style="49" customWidth="1"/>
    <col min="36" max="36" width="9.140625" style="49" customWidth="1"/>
    <col min="37" max="37" width="2.00390625" style="49" bestFit="1" customWidth="1"/>
    <col min="38" max="38" width="1.57421875" style="49" bestFit="1" customWidth="1"/>
    <col min="39" max="39" width="2.00390625" style="49" bestFit="1" customWidth="1"/>
    <col min="40" max="40" width="16.7109375" style="49" customWidth="1"/>
    <col min="41" max="41" width="9.140625" style="49" customWidth="1"/>
    <col min="42" max="42" width="1.57421875" style="49" bestFit="1" customWidth="1"/>
    <col min="43" max="44" width="9.140625" style="49" customWidth="1"/>
    <col min="45" max="45" width="5.00390625" style="49" bestFit="1" customWidth="1"/>
    <col min="46" max="46" width="1.57421875" style="49" bestFit="1" customWidth="1"/>
    <col min="47" max="16384" width="9.140625" style="49" customWidth="1"/>
  </cols>
  <sheetData>
    <row r="6" ht="9.75" customHeight="1" thickBot="1"/>
    <row r="7" spans="1:30" ht="19.5" customHeight="1">
      <c r="A7" s="109" t="s">
        <v>1</v>
      </c>
      <c r="B7" s="109"/>
      <c r="C7" s="109"/>
      <c r="D7" s="109"/>
      <c r="E7" s="109"/>
      <c r="F7" s="109"/>
      <c r="G7" s="109"/>
      <c r="H7" s="109"/>
      <c r="I7" s="109"/>
      <c r="J7" s="109"/>
      <c r="M7" s="110" t="s">
        <v>0</v>
      </c>
      <c r="N7" s="111"/>
      <c r="O7" s="112"/>
      <c r="P7" s="110" t="s">
        <v>21</v>
      </c>
      <c r="Q7" s="111"/>
      <c r="R7" s="112"/>
      <c r="S7" s="110" t="s">
        <v>31</v>
      </c>
      <c r="T7" s="111"/>
      <c r="U7" s="112"/>
      <c r="V7" s="110" t="s">
        <v>25</v>
      </c>
      <c r="W7" s="111"/>
      <c r="X7" s="112"/>
      <c r="Y7" s="110" t="s">
        <v>40</v>
      </c>
      <c r="Z7" s="111"/>
      <c r="AA7" s="112"/>
      <c r="AB7" s="110" t="s">
        <v>41</v>
      </c>
      <c r="AC7" s="111"/>
      <c r="AD7" s="112"/>
    </row>
    <row r="8" spans="13:30" ht="15">
      <c r="M8" s="113"/>
      <c r="N8" s="108"/>
      <c r="O8" s="114"/>
      <c r="P8" s="113"/>
      <c r="Q8" s="108"/>
      <c r="R8" s="114"/>
      <c r="S8" s="113"/>
      <c r="T8" s="108"/>
      <c r="U8" s="114"/>
      <c r="V8" s="113"/>
      <c r="W8" s="108"/>
      <c r="X8" s="114"/>
      <c r="Y8" s="113"/>
      <c r="Z8" s="108"/>
      <c r="AA8" s="114"/>
      <c r="AB8" s="113"/>
      <c r="AC8" s="108"/>
      <c r="AD8" s="114"/>
    </row>
    <row r="9" spans="1:30" ht="18.75">
      <c r="A9" s="109" t="s">
        <v>3</v>
      </c>
      <c r="B9" s="109"/>
      <c r="C9" s="109"/>
      <c r="D9" s="109"/>
      <c r="E9" s="109"/>
      <c r="F9" s="109"/>
      <c r="G9" s="109"/>
      <c r="H9" s="109"/>
      <c r="I9" s="109"/>
      <c r="J9" s="109"/>
      <c r="M9" s="113"/>
      <c r="N9" s="108"/>
      <c r="O9" s="114"/>
      <c r="P9" s="113"/>
      <c r="Q9" s="108"/>
      <c r="R9" s="114"/>
      <c r="S9" s="113"/>
      <c r="T9" s="108"/>
      <c r="U9" s="114"/>
      <c r="V9" s="113"/>
      <c r="W9" s="108"/>
      <c r="X9" s="114"/>
      <c r="Y9" s="113"/>
      <c r="Z9" s="108"/>
      <c r="AA9" s="114"/>
      <c r="AB9" s="113"/>
      <c r="AC9" s="108"/>
      <c r="AD9" s="114"/>
    </row>
    <row r="10" spans="13:46" ht="15">
      <c r="M10" s="113"/>
      <c r="N10" s="108"/>
      <c r="O10" s="114"/>
      <c r="P10" s="113"/>
      <c r="Q10" s="108"/>
      <c r="R10" s="114"/>
      <c r="S10" s="113"/>
      <c r="T10" s="108"/>
      <c r="U10" s="114"/>
      <c r="V10" s="113"/>
      <c r="W10" s="108"/>
      <c r="X10" s="114"/>
      <c r="Y10" s="113"/>
      <c r="Z10" s="108"/>
      <c r="AA10" s="114"/>
      <c r="AB10" s="113"/>
      <c r="AC10" s="108"/>
      <c r="AD10" s="114"/>
      <c r="AH10" s="40">
        <v>41546</v>
      </c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1"/>
      <c r="AT10" s="1"/>
    </row>
    <row r="11" spans="13:42" ht="15">
      <c r="M11" s="113"/>
      <c r="N11" s="108"/>
      <c r="O11" s="114"/>
      <c r="P11" s="113"/>
      <c r="Q11" s="108"/>
      <c r="R11" s="114"/>
      <c r="S11" s="113"/>
      <c r="T11" s="108"/>
      <c r="U11" s="114"/>
      <c r="V11" s="113"/>
      <c r="W11" s="108"/>
      <c r="X11" s="114"/>
      <c r="Y11" s="113"/>
      <c r="Z11" s="108"/>
      <c r="AA11" s="114"/>
      <c r="AB11" s="113"/>
      <c r="AC11" s="108"/>
      <c r="AD11" s="114"/>
      <c r="AH11" s="1"/>
      <c r="AI11" s="53" t="s">
        <v>0</v>
      </c>
      <c r="AJ11" s="53"/>
      <c r="AK11" s="41">
        <v>4</v>
      </c>
      <c r="AL11" s="21" t="s">
        <v>15</v>
      </c>
      <c r="AM11" s="41">
        <v>2</v>
      </c>
      <c r="AN11" s="53" t="s">
        <v>21</v>
      </c>
      <c r="AO11" s="53"/>
      <c r="AP11" s="1"/>
    </row>
    <row r="12" spans="13:42" ht="15.75" thickBot="1">
      <c r="M12" s="113"/>
      <c r="N12" s="108"/>
      <c r="O12" s="114"/>
      <c r="P12" s="113"/>
      <c r="Q12" s="108"/>
      <c r="R12" s="114"/>
      <c r="S12" s="113"/>
      <c r="T12" s="108"/>
      <c r="U12" s="114"/>
      <c r="V12" s="113"/>
      <c r="W12" s="108"/>
      <c r="X12" s="114"/>
      <c r="Y12" s="113"/>
      <c r="Z12" s="108"/>
      <c r="AA12" s="114"/>
      <c r="AB12" s="113"/>
      <c r="AC12" s="108"/>
      <c r="AD12" s="114"/>
      <c r="AH12" s="1"/>
      <c r="AI12" s="41" t="s">
        <v>26</v>
      </c>
      <c r="AJ12" s="41">
        <v>365</v>
      </c>
      <c r="AL12" s="41"/>
      <c r="AM12" s="41"/>
      <c r="AN12" s="41" t="s">
        <v>22</v>
      </c>
      <c r="AO12" s="1">
        <v>370</v>
      </c>
      <c r="AP12" s="1" t="s">
        <v>2</v>
      </c>
    </row>
    <row r="13" spans="1:42" ht="15.75" customHeight="1" thickBot="1">
      <c r="A13" s="26" t="s">
        <v>19</v>
      </c>
      <c r="B13" s="27" t="s">
        <v>20</v>
      </c>
      <c r="C13" s="28" t="s">
        <v>9</v>
      </c>
      <c r="D13" s="29" t="s">
        <v>10</v>
      </c>
      <c r="E13" s="29" t="s">
        <v>11</v>
      </c>
      <c r="F13" s="30" t="s">
        <v>12</v>
      </c>
      <c r="G13" s="35"/>
      <c r="H13" s="31" t="s">
        <v>13</v>
      </c>
      <c r="I13" s="36"/>
      <c r="J13" s="32" t="s">
        <v>14</v>
      </c>
      <c r="L13" s="33"/>
      <c r="M13" s="115"/>
      <c r="N13" s="116"/>
      <c r="O13" s="117"/>
      <c r="P13" s="115"/>
      <c r="Q13" s="116"/>
      <c r="R13" s="117"/>
      <c r="S13" s="115"/>
      <c r="T13" s="116"/>
      <c r="U13" s="117"/>
      <c r="V13" s="115"/>
      <c r="W13" s="116"/>
      <c r="X13" s="117"/>
      <c r="Y13" s="115"/>
      <c r="Z13" s="116"/>
      <c r="AA13" s="117"/>
      <c r="AB13" s="115"/>
      <c r="AC13" s="116"/>
      <c r="AD13" s="117"/>
      <c r="AH13" s="1"/>
      <c r="AI13" s="41" t="s">
        <v>27</v>
      </c>
      <c r="AJ13" s="41">
        <v>376</v>
      </c>
      <c r="AK13" s="21" t="s">
        <v>2</v>
      </c>
      <c r="AL13" s="21"/>
      <c r="AM13" s="21"/>
      <c r="AN13" s="41" t="s">
        <v>30</v>
      </c>
      <c r="AO13" s="1">
        <v>349</v>
      </c>
      <c r="AP13" s="1"/>
    </row>
    <row r="14" spans="1:42" ht="15.75" customHeight="1">
      <c r="A14" s="50" t="s">
        <v>4</v>
      </c>
      <c r="B14" s="118" t="s">
        <v>40</v>
      </c>
      <c r="C14" s="93">
        <v>5</v>
      </c>
      <c r="D14" s="95">
        <v>3</v>
      </c>
      <c r="E14" s="95">
        <v>0</v>
      </c>
      <c r="F14" s="97">
        <v>2</v>
      </c>
      <c r="G14" s="97">
        <v>19</v>
      </c>
      <c r="H14" s="99" t="s">
        <v>15</v>
      </c>
      <c r="I14" s="93">
        <v>11</v>
      </c>
      <c r="J14" s="101">
        <v>6</v>
      </c>
      <c r="L14" s="38" t="s">
        <v>0</v>
      </c>
      <c r="M14" s="19"/>
      <c r="N14" s="20" t="s">
        <v>16</v>
      </c>
      <c r="O14" s="22"/>
      <c r="P14" s="11">
        <v>4</v>
      </c>
      <c r="Q14" s="20" t="s">
        <v>15</v>
      </c>
      <c r="R14" s="5">
        <v>2</v>
      </c>
      <c r="S14" s="4">
        <v>4</v>
      </c>
      <c r="T14" s="20" t="s">
        <v>15</v>
      </c>
      <c r="U14" s="4">
        <v>2</v>
      </c>
      <c r="V14" s="11"/>
      <c r="W14" s="20" t="s">
        <v>15</v>
      </c>
      <c r="X14" s="5"/>
      <c r="Y14" s="4">
        <v>5</v>
      </c>
      <c r="Z14" s="20" t="s">
        <v>15</v>
      </c>
      <c r="AA14" s="5">
        <v>1</v>
      </c>
      <c r="AB14" s="4"/>
      <c r="AC14" s="20" t="s">
        <v>15</v>
      </c>
      <c r="AD14" s="5"/>
      <c r="AH14" s="1"/>
      <c r="AI14" s="41" t="s">
        <v>29</v>
      </c>
      <c r="AJ14" s="41">
        <v>344</v>
      </c>
      <c r="AK14" s="21"/>
      <c r="AL14" s="21"/>
      <c r="AM14" s="21"/>
      <c r="AN14" s="41" t="s">
        <v>23</v>
      </c>
      <c r="AO14" s="1">
        <v>384</v>
      </c>
      <c r="AP14" s="42" t="s">
        <v>2</v>
      </c>
    </row>
    <row r="15" spans="1:42" ht="15">
      <c r="A15" s="51" t="s">
        <v>5</v>
      </c>
      <c r="B15" s="120" t="s">
        <v>0</v>
      </c>
      <c r="C15" s="43">
        <v>5</v>
      </c>
      <c r="D15" s="44">
        <v>3</v>
      </c>
      <c r="E15" s="44">
        <v>0</v>
      </c>
      <c r="F15" s="45">
        <v>2</v>
      </c>
      <c r="G15" s="45">
        <v>16</v>
      </c>
      <c r="H15" s="46" t="s">
        <v>15</v>
      </c>
      <c r="I15" s="43">
        <v>14</v>
      </c>
      <c r="J15" s="47">
        <v>6</v>
      </c>
      <c r="L15" s="34" t="s">
        <v>21</v>
      </c>
      <c r="M15" s="9"/>
      <c r="N15" s="13" t="s">
        <v>15</v>
      </c>
      <c r="O15" s="6"/>
      <c r="P15" s="14"/>
      <c r="Q15" s="13" t="s">
        <v>16</v>
      </c>
      <c r="R15" s="15"/>
      <c r="S15" s="6">
        <v>6</v>
      </c>
      <c r="T15" s="13" t="s">
        <v>15</v>
      </c>
      <c r="U15" s="6">
        <v>0</v>
      </c>
      <c r="V15" s="9"/>
      <c r="W15" s="13" t="s">
        <v>15</v>
      </c>
      <c r="X15" s="7"/>
      <c r="Y15" s="6"/>
      <c r="Z15" s="13" t="s">
        <v>15</v>
      </c>
      <c r="AA15" s="7"/>
      <c r="AB15" s="6">
        <v>4</v>
      </c>
      <c r="AC15" s="13" t="s">
        <v>15</v>
      </c>
      <c r="AD15" s="7">
        <v>2</v>
      </c>
      <c r="AH15" s="1"/>
      <c r="AI15" s="41" t="s">
        <v>28</v>
      </c>
      <c r="AJ15" s="41">
        <v>396</v>
      </c>
      <c r="AK15" s="21" t="s">
        <v>2</v>
      </c>
      <c r="AL15" s="21"/>
      <c r="AM15" s="21"/>
      <c r="AN15" s="41" t="s">
        <v>24</v>
      </c>
      <c r="AO15" s="1">
        <v>362</v>
      </c>
      <c r="AP15" s="1"/>
    </row>
    <row r="16" spans="1:42" ht="15">
      <c r="A16" s="51" t="s">
        <v>6</v>
      </c>
      <c r="B16" s="92" t="s">
        <v>25</v>
      </c>
      <c r="C16" s="94">
        <v>5</v>
      </c>
      <c r="D16" s="96">
        <v>3</v>
      </c>
      <c r="E16" s="96">
        <v>0</v>
      </c>
      <c r="F16" s="98">
        <v>2</v>
      </c>
      <c r="G16" s="98">
        <v>15</v>
      </c>
      <c r="H16" s="100" t="s">
        <v>15</v>
      </c>
      <c r="I16" s="94">
        <v>15</v>
      </c>
      <c r="J16" s="102">
        <v>6</v>
      </c>
      <c r="L16" s="34" t="s">
        <v>31</v>
      </c>
      <c r="M16" s="9"/>
      <c r="N16" s="13" t="s">
        <v>15</v>
      </c>
      <c r="O16" s="6"/>
      <c r="P16" s="9"/>
      <c r="Q16" s="13" t="s">
        <v>15</v>
      </c>
      <c r="R16" s="7"/>
      <c r="S16" s="14"/>
      <c r="T16" s="13" t="s">
        <v>16</v>
      </c>
      <c r="U16" s="15"/>
      <c r="V16" s="9">
        <v>5</v>
      </c>
      <c r="W16" s="13" t="s">
        <v>15</v>
      </c>
      <c r="X16" s="7">
        <v>1</v>
      </c>
      <c r="Y16" s="6"/>
      <c r="Z16" s="13" t="s">
        <v>15</v>
      </c>
      <c r="AA16" s="7"/>
      <c r="AB16" s="6">
        <v>4</v>
      </c>
      <c r="AC16" s="13" t="s">
        <v>15</v>
      </c>
      <c r="AD16" s="7">
        <v>2</v>
      </c>
      <c r="AH16" s="1"/>
      <c r="AI16" s="41"/>
      <c r="AJ16" s="41">
        <f>SUM(AJ12:AJ15)</f>
        <v>1481</v>
      </c>
      <c r="AK16" s="21"/>
      <c r="AL16" s="21"/>
      <c r="AM16" s="21"/>
      <c r="AN16" s="21"/>
      <c r="AO16" s="41">
        <f>SUM(AO12:AP15)</f>
        <v>1465</v>
      </c>
      <c r="AP16" s="41"/>
    </row>
    <row r="17" spans="1:30" ht="15">
      <c r="A17" s="51" t="s">
        <v>7</v>
      </c>
      <c r="B17" s="48" t="s">
        <v>41</v>
      </c>
      <c r="C17" s="43">
        <v>5</v>
      </c>
      <c r="D17" s="44">
        <v>2</v>
      </c>
      <c r="E17" s="44">
        <v>0</v>
      </c>
      <c r="F17" s="45">
        <v>3</v>
      </c>
      <c r="G17" s="45">
        <v>15</v>
      </c>
      <c r="H17" s="46" t="s">
        <v>15</v>
      </c>
      <c r="I17" s="43">
        <v>15</v>
      </c>
      <c r="J17" s="47">
        <v>4</v>
      </c>
      <c r="L17" s="34" t="s">
        <v>25</v>
      </c>
      <c r="M17" s="9">
        <v>5</v>
      </c>
      <c r="N17" s="13" t="s">
        <v>15</v>
      </c>
      <c r="O17" s="6">
        <v>1</v>
      </c>
      <c r="P17" s="9">
        <v>5</v>
      </c>
      <c r="Q17" s="13" t="s">
        <v>15</v>
      </c>
      <c r="R17" s="7">
        <v>1</v>
      </c>
      <c r="S17" s="6"/>
      <c r="T17" s="13" t="s">
        <v>15</v>
      </c>
      <c r="U17" s="6"/>
      <c r="V17" s="14"/>
      <c r="W17" s="13" t="s">
        <v>16</v>
      </c>
      <c r="X17" s="15"/>
      <c r="Y17" s="6">
        <v>4</v>
      </c>
      <c r="Z17" s="13" t="s">
        <v>15</v>
      </c>
      <c r="AA17" s="7">
        <v>2</v>
      </c>
      <c r="AB17" s="6"/>
      <c r="AC17" s="13" t="s">
        <v>15</v>
      </c>
      <c r="AD17" s="7"/>
    </row>
    <row r="18" spans="1:30" ht="15">
      <c r="A18" s="81" t="s">
        <v>8</v>
      </c>
      <c r="B18" s="91" t="s">
        <v>31</v>
      </c>
      <c r="C18" s="83">
        <v>5</v>
      </c>
      <c r="D18" s="84">
        <v>2</v>
      </c>
      <c r="E18" s="84">
        <v>0</v>
      </c>
      <c r="F18" s="85">
        <v>3</v>
      </c>
      <c r="G18" s="85">
        <v>11</v>
      </c>
      <c r="H18" s="86" t="s">
        <v>15</v>
      </c>
      <c r="I18" s="83">
        <v>19</v>
      </c>
      <c r="J18" s="87">
        <v>4</v>
      </c>
      <c r="L18" s="82" t="s">
        <v>40</v>
      </c>
      <c r="M18" s="9"/>
      <c r="N18" s="13" t="s">
        <v>15</v>
      </c>
      <c r="O18" s="6"/>
      <c r="P18" s="9">
        <v>5</v>
      </c>
      <c r="Q18" s="13" t="s">
        <v>15</v>
      </c>
      <c r="R18" s="7">
        <v>1</v>
      </c>
      <c r="S18" s="6">
        <v>6</v>
      </c>
      <c r="T18" s="13" t="s">
        <v>15</v>
      </c>
      <c r="U18" s="6">
        <v>0</v>
      </c>
      <c r="V18" s="9"/>
      <c r="W18" s="13" t="s">
        <v>15</v>
      </c>
      <c r="X18" s="7"/>
      <c r="Y18" s="14"/>
      <c r="Z18" s="13" t="s">
        <v>16</v>
      </c>
      <c r="AA18" s="15"/>
      <c r="AB18" s="14">
        <v>5</v>
      </c>
      <c r="AC18" s="13" t="s">
        <v>15</v>
      </c>
      <c r="AD18" s="15">
        <v>1</v>
      </c>
    </row>
    <row r="19" spans="1:34" ht="15.75" thickBot="1">
      <c r="A19" s="52" t="s">
        <v>50</v>
      </c>
      <c r="B19" s="119" t="s">
        <v>21</v>
      </c>
      <c r="C19" s="121">
        <v>5</v>
      </c>
      <c r="D19" s="122">
        <v>2</v>
      </c>
      <c r="E19" s="122">
        <v>0</v>
      </c>
      <c r="F19" s="123">
        <v>3</v>
      </c>
      <c r="G19" s="123">
        <v>8</v>
      </c>
      <c r="H19" s="124" t="s">
        <v>15</v>
      </c>
      <c r="I19" s="121">
        <v>22</v>
      </c>
      <c r="J19" s="125">
        <v>4</v>
      </c>
      <c r="L19" s="39" t="s">
        <v>41</v>
      </c>
      <c r="M19" s="70">
        <v>4</v>
      </c>
      <c r="N19" s="71" t="s">
        <v>15</v>
      </c>
      <c r="O19" s="72">
        <v>2</v>
      </c>
      <c r="P19" s="70"/>
      <c r="Q19" s="71" t="s">
        <v>15</v>
      </c>
      <c r="R19" s="73"/>
      <c r="S19" s="72"/>
      <c r="T19" s="71" t="s">
        <v>15</v>
      </c>
      <c r="U19" s="72"/>
      <c r="V19" s="70">
        <v>6</v>
      </c>
      <c r="W19" s="71" t="s">
        <v>15</v>
      </c>
      <c r="X19" s="73">
        <v>0</v>
      </c>
      <c r="Y19" s="74"/>
      <c r="Z19" s="71" t="s">
        <v>15</v>
      </c>
      <c r="AA19" s="75"/>
      <c r="AB19" s="74"/>
      <c r="AC19" s="71" t="s">
        <v>16</v>
      </c>
      <c r="AD19" s="75"/>
      <c r="AH19" s="55">
        <v>41545</v>
      </c>
    </row>
    <row r="20" spans="2:42" ht="15">
      <c r="B20" s="25"/>
      <c r="C20" s="21"/>
      <c r="D20" s="21"/>
      <c r="E20" s="21"/>
      <c r="F20" s="21"/>
      <c r="G20" s="21"/>
      <c r="H20" s="23"/>
      <c r="I20" s="21"/>
      <c r="J20" s="21"/>
      <c r="AI20" s="53" t="s">
        <v>31</v>
      </c>
      <c r="AJ20" s="53"/>
      <c r="AK20" s="41">
        <v>5</v>
      </c>
      <c r="AL20" s="54" t="s">
        <v>15</v>
      </c>
      <c r="AM20" s="41">
        <v>1</v>
      </c>
      <c r="AN20" s="53" t="s">
        <v>25</v>
      </c>
      <c r="AO20" s="53"/>
      <c r="AP20" s="1"/>
    </row>
    <row r="21" spans="35:42" ht="15">
      <c r="AI21" s="41" t="s">
        <v>32</v>
      </c>
      <c r="AJ21" s="41">
        <v>419</v>
      </c>
      <c r="AK21" s="54" t="s">
        <v>2</v>
      </c>
      <c r="AL21" s="41"/>
      <c r="AM21" s="41"/>
      <c r="AN21" s="41" t="s">
        <v>36</v>
      </c>
      <c r="AO21" s="1">
        <v>393</v>
      </c>
      <c r="AP21" s="1"/>
    </row>
    <row r="22" spans="35:42" ht="15">
      <c r="AI22" s="41" t="s">
        <v>33</v>
      </c>
      <c r="AJ22" s="41">
        <v>415</v>
      </c>
      <c r="AK22" s="54" t="s">
        <v>2</v>
      </c>
      <c r="AL22" s="54"/>
      <c r="AM22" s="54"/>
      <c r="AN22" s="41" t="s">
        <v>37</v>
      </c>
      <c r="AO22" s="1">
        <v>380</v>
      </c>
      <c r="AP22" s="1"/>
    </row>
    <row r="23" spans="12:42" ht="15">
      <c r="L23" s="77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108"/>
      <c r="AA23" s="108"/>
      <c r="AB23" s="108"/>
      <c r="AC23" s="108"/>
      <c r="AD23" s="108"/>
      <c r="AI23" s="41" t="s">
        <v>34</v>
      </c>
      <c r="AJ23" s="41">
        <v>401</v>
      </c>
      <c r="AK23" s="54"/>
      <c r="AL23" s="54"/>
      <c r="AM23" s="54"/>
      <c r="AN23" s="41" t="s">
        <v>38</v>
      </c>
      <c r="AO23" s="1">
        <v>432</v>
      </c>
      <c r="AP23" s="42" t="s">
        <v>2</v>
      </c>
    </row>
    <row r="24" spans="12:42" ht="15">
      <c r="L24" s="77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  <c r="AI24" s="41" t="s">
        <v>35</v>
      </c>
      <c r="AJ24" s="41">
        <v>412</v>
      </c>
      <c r="AK24" s="54" t="s">
        <v>2</v>
      </c>
      <c r="AL24" s="54"/>
      <c r="AM24" s="54"/>
      <c r="AN24" s="41" t="s">
        <v>39</v>
      </c>
      <c r="AO24" s="1">
        <v>394</v>
      </c>
      <c r="AP24" s="1"/>
    </row>
    <row r="25" spans="12:42" ht="15">
      <c r="L25" s="7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I25" s="41"/>
      <c r="AJ25" s="41">
        <f>SUM(AJ21:AJ24)</f>
        <v>1647</v>
      </c>
      <c r="AK25" s="54"/>
      <c r="AL25" s="54"/>
      <c r="AM25" s="54"/>
      <c r="AN25" s="54"/>
      <c r="AO25" s="41">
        <f>SUM(AO21:AO24)</f>
        <v>1599</v>
      </c>
      <c r="AP25" s="41"/>
    </row>
    <row r="26" spans="12:30" ht="15">
      <c r="L26" s="77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</row>
    <row r="27" spans="12:30" ht="15">
      <c r="L27" s="77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</row>
    <row r="28" spans="12:34" ht="15">
      <c r="L28" s="77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108"/>
      <c r="AA28" s="108"/>
      <c r="AB28" s="108"/>
      <c r="AC28" s="108"/>
      <c r="AD28" s="108"/>
      <c r="AH28" s="55">
        <v>41552</v>
      </c>
    </row>
    <row r="29" spans="12:42" ht="15">
      <c r="L29" s="7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  <c r="AI29" s="53" t="s">
        <v>40</v>
      </c>
      <c r="AJ29" s="53"/>
      <c r="AK29" s="41">
        <v>5</v>
      </c>
      <c r="AL29" s="54" t="s">
        <v>15</v>
      </c>
      <c r="AM29" s="41">
        <v>1</v>
      </c>
      <c r="AN29" s="53" t="s">
        <v>41</v>
      </c>
      <c r="AO29" s="53"/>
      <c r="AP29" s="1"/>
    </row>
    <row r="30" spans="12:42" ht="15">
      <c r="L30" s="24"/>
      <c r="M30" s="79"/>
      <c r="N30" s="79"/>
      <c r="O30" s="79"/>
      <c r="P30" s="80"/>
      <c r="Q30" s="79"/>
      <c r="R30" s="80"/>
      <c r="S30" s="80"/>
      <c r="T30" s="79"/>
      <c r="U30" s="80"/>
      <c r="V30" s="80"/>
      <c r="W30" s="79"/>
      <c r="X30" s="80"/>
      <c r="Y30" s="80"/>
      <c r="Z30" s="79"/>
      <c r="AA30" s="80"/>
      <c r="AB30" s="80"/>
      <c r="AC30" s="79"/>
      <c r="AD30" s="80"/>
      <c r="AI30" s="41" t="s">
        <v>42</v>
      </c>
      <c r="AJ30" s="41">
        <v>394</v>
      </c>
      <c r="AK30" s="54" t="s">
        <v>2</v>
      </c>
      <c r="AL30" s="41"/>
      <c r="AM30" s="41"/>
      <c r="AN30" s="41" t="s">
        <v>46</v>
      </c>
      <c r="AO30" s="1">
        <v>358</v>
      </c>
      <c r="AP30" s="1"/>
    </row>
    <row r="31" spans="12:42" ht="15">
      <c r="L31" s="25"/>
      <c r="M31" s="80"/>
      <c r="N31" s="79"/>
      <c r="O31" s="80"/>
      <c r="P31" s="79"/>
      <c r="Q31" s="79"/>
      <c r="R31" s="79"/>
      <c r="S31" s="80"/>
      <c r="T31" s="79"/>
      <c r="U31" s="80"/>
      <c r="V31" s="80"/>
      <c r="W31" s="79"/>
      <c r="X31" s="80"/>
      <c r="Y31" s="80"/>
      <c r="Z31" s="79"/>
      <c r="AA31" s="80"/>
      <c r="AB31" s="80"/>
      <c r="AC31" s="79"/>
      <c r="AD31" s="80"/>
      <c r="AI31" s="41" t="s">
        <v>43</v>
      </c>
      <c r="AJ31" s="41">
        <v>389</v>
      </c>
      <c r="AK31" s="54" t="s">
        <v>2</v>
      </c>
      <c r="AL31" s="54"/>
      <c r="AM31" s="54"/>
      <c r="AN31" s="41" t="s">
        <v>47</v>
      </c>
      <c r="AO31" s="1">
        <v>291</v>
      </c>
      <c r="AP31" s="1"/>
    </row>
    <row r="32" spans="12:42" ht="15">
      <c r="L32" s="25"/>
      <c r="M32" s="80"/>
      <c r="N32" s="79"/>
      <c r="O32" s="80"/>
      <c r="P32" s="80"/>
      <c r="Q32" s="79"/>
      <c r="R32" s="80"/>
      <c r="S32" s="79"/>
      <c r="T32" s="79"/>
      <c r="U32" s="79"/>
      <c r="V32" s="80"/>
      <c r="W32" s="79"/>
      <c r="X32" s="80"/>
      <c r="Y32" s="80"/>
      <c r="Z32" s="79"/>
      <c r="AA32" s="80"/>
      <c r="AB32" s="80"/>
      <c r="AC32" s="79"/>
      <c r="AD32" s="80"/>
      <c r="AI32" s="41" t="s">
        <v>44</v>
      </c>
      <c r="AJ32" s="41">
        <v>375</v>
      </c>
      <c r="AK32" s="54" t="s">
        <v>2</v>
      </c>
      <c r="AL32" s="54"/>
      <c r="AM32" s="54"/>
      <c r="AN32" s="41" t="s">
        <v>48</v>
      </c>
      <c r="AO32" s="1">
        <v>370</v>
      </c>
      <c r="AP32" s="42" t="s">
        <v>2</v>
      </c>
    </row>
    <row r="33" spans="12:42" ht="15">
      <c r="L33" s="25"/>
      <c r="M33" s="80"/>
      <c r="N33" s="79"/>
      <c r="O33" s="80"/>
      <c r="P33" s="80"/>
      <c r="Q33" s="79"/>
      <c r="R33" s="80"/>
      <c r="S33" s="80"/>
      <c r="T33" s="79"/>
      <c r="U33" s="80"/>
      <c r="V33" s="79"/>
      <c r="W33" s="79"/>
      <c r="X33" s="79"/>
      <c r="Y33" s="80"/>
      <c r="Z33" s="79"/>
      <c r="AA33" s="80"/>
      <c r="AB33" s="80"/>
      <c r="AC33" s="79"/>
      <c r="AD33" s="80"/>
      <c r="AI33" s="41" t="s">
        <v>45</v>
      </c>
      <c r="AJ33" s="41">
        <v>347</v>
      </c>
      <c r="AK33" s="54"/>
      <c r="AL33" s="54"/>
      <c r="AM33" s="54"/>
      <c r="AN33" s="41" t="s">
        <v>49</v>
      </c>
      <c r="AO33" s="1">
        <v>338</v>
      </c>
      <c r="AP33" s="1"/>
    </row>
    <row r="34" spans="12:42" ht="15">
      <c r="L34" s="25"/>
      <c r="M34" s="80"/>
      <c r="N34" s="79"/>
      <c r="O34" s="80"/>
      <c r="P34" s="80"/>
      <c r="Q34" s="79"/>
      <c r="R34" s="80"/>
      <c r="S34" s="80"/>
      <c r="T34" s="79"/>
      <c r="U34" s="80"/>
      <c r="V34" s="80"/>
      <c r="W34" s="79"/>
      <c r="X34" s="80"/>
      <c r="Y34" s="79"/>
      <c r="Z34" s="79"/>
      <c r="AA34" s="79"/>
      <c r="AB34" s="79"/>
      <c r="AC34" s="79"/>
      <c r="AD34" s="79"/>
      <c r="AI34" s="41"/>
      <c r="AJ34" s="41">
        <f>SUM(AJ30:AJ33)</f>
        <v>1505</v>
      </c>
      <c r="AK34" s="54"/>
      <c r="AL34" s="54"/>
      <c r="AM34" s="54"/>
      <c r="AN34" s="54"/>
      <c r="AO34" s="41">
        <f>SUM(AO30:AO33)</f>
        <v>1357</v>
      </c>
      <c r="AP34" s="41"/>
    </row>
    <row r="37" ht="15">
      <c r="AH37" s="55">
        <v>41559</v>
      </c>
    </row>
    <row r="38" spans="35:42" ht="15">
      <c r="AI38" s="53" t="s">
        <v>21</v>
      </c>
      <c r="AJ38" s="53"/>
      <c r="AK38" s="41">
        <v>4</v>
      </c>
      <c r="AL38" s="56" t="s">
        <v>15</v>
      </c>
      <c r="AM38" s="41">
        <v>2</v>
      </c>
      <c r="AN38" s="53" t="s">
        <v>41</v>
      </c>
      <c r="AO38" s="53"/>
      <c r="AP38" s="1"/>
    </row>
    <row r="39" spans="35:42" ht="15">
      <c r="AI39" s="41" t="s">
        <v>22</v>
      </c>
      <c r="AJ39" s="41">
        <v>371</v>
      </c>
      <c r="AK39" s="56"/>
      <c r="AL39" s="41"/>
      <c r="AM39" s="41"/>
      <c r="AN39" s="41" t="s">
        <v>47</v>
      </c>
      <c r="AO39" s="1">
        <v>355</v>
      </c>
      <c r="AP39" s="1"/>
    </row>
    <row r="40" spans="35:42" ht="15">
      <c r="AI40" s="41" t="s">
        <v>24</v>
      </c>
      <c r="AJ40" s="41">
        <v>450</v>
      </c>
      <c r="AK40" s="56" t="s">
        <v>2</v>
      </c>
      <c r="AL40" s="56"/>
      <c r="AM40" s="56"/>
      <c r="AN40" s="41" t="s">
        <v>53</v>
      </c>
      <c r="AO40" s="1">
        <v>445</v>
      </c>
      <c r="AP40" s="1" t="s">
        <v>2</v>
      </c>
    </row>
    <row r="41" spans="35:42" ht="15">
      <c r="AI41" s="41" t="s">
        <v>23</v>
      </c>
      <c r="AJ41" s="41">
        <v>409</v>
      </c>
      <c r="AK41" s="56" t="s">
        <v>2</v>
      </c>
      <c r="AL41" s="56"/>
      <c r="AM41" s="56"/>
      <c r="AN41" s="41" t="s">
        <v>52</v>
      </c>
      <c r="AO41" s="1">
        <v>390</v>
      </c>
      <c r="AP41" s="42" t="s">
        <v>2</v>
      </c>
    </row>
    <row r="42" spans="35:42" ht="15">
      <c r="AI42" s="41" t="s">
        <v>51</v>
      </c>
      <c r="AJ42" s="41">
        <v>376</v>
      </c>
      <c r="AK42" s="56"/>
      <c r="AL42" s="56"/>
      <c r="AM42" s="56"/>
      <c r="AN42" s="41" t="s">
        <v>48</v>
      </c>
      <c r="AO42" s="1">
        <v>380</v>
      </c>
      <c r="AP42" s="1"/>
    </row>
    <row r="43" spans="35:42" ht="15">
      <c r="AI43" s="41"/>
      <c r="AJ43" s="41">
        <f>SUM(AJ39:AJ42)</f>
        <v>1606</v>
      </c>
      <c r="AK43" s="56"/>
      <c r="AL43" s="56"/>
      <c r="AM43" s="56"/>
      <c r="AN43" s="56"/>
      <c r="AO43" s="41">
        <f>SUM(AO39:AO42)</f>
        <v>1570</v>
      </c>
      <c r="AP43" s="41"/>
    </row>
    <row r="46" ht="15">
      <c r="AH46" s="55">
        <v>41560</v>
      </c>
    </row>
    <row r="47" spans="35:42" ht="15">
      <c r="AI47" s="53" t="s">
        <v>40</v>
      </c>
      <c r="AJ47" s="53"/>
      <c r="AK47" s="41">
        <v>6</v>
      </c>
      <c r="AL47" s="57" t="s">
        <v>15</v>
      </c>
      <c r="AM47" s="41">
        <v>0</v>
      </c>
      <c r="AN47" s="53" t="s">
        <v>54</v>
      </c>
      <c r="AO47" s="53"/>
      <c r="AP47" s="1"/>
    </row>
    <row r="48" spans="35:42" ht="15">
      <c r="AI48" s="41" t="s">
        <v>55</v>
      </c>
      <c r="AJ48" s="41">
        <v>358</v>
      </c>
      <c r="AK48" s="57" t="s">
        <v>2</v>
      </c>
      <c r="AL48" s="41"/>
      <c r="AM48" s="41"/>
      <c r="AN48" s="41" t="s">
        <v>32</v>
      </c>
      <c r="AO48" s="1">
        <v>305</v>
      </c>
      <c r="AP48" s="1"/>
    </row>
    <row r="49" spans="35:42" ht="15">
      <c r="AI49" s="41" t="s">
        <v>43</v>
      </c>
      <c r="AJ49" s="41">
        <v>347</v>
      </c>
      <c r="AK49" s="57" t="s">
        <v>2</v>
      </c>
      <c r="AL49" s="57"/>
      <c r="AM49" s="57"/>
      <c r="AN49" s="41" t="s">
        <v>33</v>
      </c>
      <c r="AO49" s="1">
        <v>335</v>
      </c>
      <c r="AP49" s="1"/>
    </row>
    <row r="50" spans="35:42" ht="15">
      <c r="AI50" s="41" t="s">
        <v>44</v>
      </c>
      <c r="AJ50" s="41">
        <v>372</v>
      </c>
      <c r="AK50" s="57" t="s">
        <v>2</v>
      </c>
      <c r="AL50" s="57"/>
      <c r="AM50" s="57"/>
      <c r="AN50" s="41" t="s">
        <v>34</v>
      </c>
      <c r="AO50" s="1">
        <v>309</v>
      </c>
      <c r="AP50" s="42"/>
    </row>
    <row r="51" spans="35:42" ht="15">
      <c r="AI51" s="41" t="s">
        <v>56</v>
      </c>
      <c r="AJ51" s="41">
        <v>384</v>
      </c>
      <c r="AK51" s="57" t="s">
        <v>2</v>
      </c>
      <c r="AL51" s="57"/>
      <c r="AM51" s="57"/>
      <c r="AN51" s="41" t="s">
        <v>35</v>
      </c>
      <c r="AO51" s="1">
        <v>319</v>
      </c>
      <c r="AP51" s="1"/>
    </row>
    <row r="52" spans="35:42" ht="15">
      <c r="AI52" s="41"/>
      <c r="AJ52" s="41">
        <f>SUM(AJ48:AJ51)</f>
        <v>1461</v>
      </c>
      <c r="AK52" s="57"/>
      <c r="AL52" s="57"/>
      <c r="AM52" s="57"/>
      <c r="AN52" s="57"/>
      <c r="AO52" s="41">
        <f>SUM(AO48:AO51)</f>
        <v>1268</v>
      </c>
      <c r="AP52" s="41"/>
    </row>
    <row r="55" ht="15">
      <c r="AH55" s="55">
        <v>41559</v>
      </c>
    </row>
    <row r="56" spans="35:42" ht="15">
      <c r="AI56" s="53" t="s">
        <v>57</v>
      </c>
      <c r="AJ56" s="53"/>
      <c r="AK56" s="41">
        <v>5</v>
      </c>
      <c r="AL56" s="58" t="s">
        <v>15</v>
      </c>
      <c r="AM56" s="41">
        <v>1</v>
      </c>
      <c r="AN56" s="53" t="s">
        <v>58</v>
      </c>
      <c r="AO56" s="53"/>
      <c r="AP56" s="1"/>
    </row>
    <row r="57" spans="35:42" ht="15">
      <c r="AI57" s="41" t="s">
        <v>59</v>
      </c>
      <c r="AJ57" s="41">
        <v>417</v>
      </c>
      <c r="AK57" s="58" t="s">
        <v>2</v>
      </c>
      <c r="AL57" s="41"/>
      <c r="AM57" s="41"/>
      <c r="AN57" s="41" t="s">
        <v>61</v>
      </c>
      <c r="AO57" s="1">
        <v>370</v>
      </c>
      <c r="AP57" s="1"/>
    </row>
    <row r="58" spans="35:42" ht="15">
      <c r="AI58" s="41" t="s">
        <v>36</v>
      </c>
      <c r="AJ58" s="41">
        <v>405</v>
      </c>
      <c r="AK58" s="58" t="s">
        <v>2</v>
      </c>
      <c r="AL58" s="58"/>
      <c r="AM58" s="58"/>
      <c r="AN58" s="41" t="s">
        <v>29</v>
      </c>
      <c r="AO58" s="1">
        <v>393</v>
      </c>
      <c r="AP58" s="1"/>
    </row>
    <row r="59" spans="35:42" ht="15">
      <c r="AI59" s="41" t="s">
        <v>38</v>
      </c>
      <c r="AJ59" s="41">
        <v>428</v>
      </c>
      <c r="AK59" s="58" t="s">
        <v>2</v>
      </c>
      <c r="AL59" s="58"/>
      <c r="AM59" s="58"/>
      <c r="AN59" s="41" t="s">
        <v>26</v>
      </c>
      <c r="AO59" s="1">
        <v>398</v>
      </c>
      <c r="AP59" s="42" t="s">
        <v>2</v>
      </c>
    </row>
    <row r="60" spans="35:42" ht="15">
      <c r="AI60" s="41" t="s">
        <v>60</v>
      </c>
      <c r="AJ60" s="41">
        <v>398</v>
      </c>
      <c r="AK60" s="58"/>
      <c r="AL60" s="58"/>
      <c r="AM60" s="58"/>
      <c r="AN60" s="41" t="s">
        <v>28</v>
      </c>
      <c r="AO60" s="1">
        <v>396</v>
      </c>
      <c r="AP60" s="1"/>
    </row>
    <row r="61" spans="35:42" ht="15">
      <c r="AI61" s="41"/>
      <c r="AJ61" s="41">
        <f>SUM(AJ57:AJ60)</f>
        <v>1648</v>
      </c>
      <c r="AK61" s="58"/>
      <c r="AL61" s="58"/>
      <c r="AM61" s="58"/>
      <c r="AN61" s="58"/>
      <c r="AO61" s="41">
        <f>SUM(AO57:AO60)</f>
        <v>1557</v>
      </c>
      <c r="AP61" s="41"/>
    </row>
    <row r="64" ht="15">
      <c r="AH64" s="55">
        <v>41566</v>
      </c>
    </row>
    <row r="65" spans="35:41" ht="15">
      <c r="AI65" s="53" t="s">
        <v>54</v>
      </c>
      <c r="AJ65" s="53"/>
      <c r="AK65" s="41">
        <v>4</v>
      </c>
      <c r="AL65" s="59" t="s">
        <v>15</v>
      </c>
      <c r="AM65" s="41">
        <v>2</v>
      </c>
      <c r="AN65" s="53" t="s">
        <v>41</v>
      </c>
      <c r="AO65" s="53"/>
    </row>
    <row r="66" spans="35:42" ht="15">
      <c r="AI66" s="49" t="s">
        <v>32</v>
      </c>
      <c r="AJ66" s="49">
        <v>369</v>
      </c>
      <c r="AN66" s="49" t="s">
        <v>63</v>
      </c>
      <c r="AO66" s="49">
        <v>411</v>
      </c>
      <c r="AP66" s="49" t="s">
        <v>2</v>
      </c>
    </row>
    <row r="67" spans="35:41" ht="15">
      <c r="AI67" s="49" t="s">
        <v>33</v>
      </c>
      <c r="AJ67" s="49">
        <v>444</v>
      </c>
      <c r="AK67" s="49" t="s">
        <v>2</v>
      </c>
      <c r="AN67" s="49" t="s">
        <v>64</v>
      </c>
      <c r="AO67" s="49">
        <v>376</v>
      </c>
    </row>
    <row r="68" spans="34:41" ht="15">
      <c r="AH68" s="55"/>
      <c r="AI68" s="49" t="s">
        <v>62</v>
      </c>
      <c r="AJ68" s="49">
        <v>380</v>
      </c>
      <c r="AN68" s="49" t="s">
        <v>65</v>
      </c>
      <c r="AO68" s="49">
        <v>384</v>
      </c>
    </row>
    <row r="69" spans="35:42" ht="15">
      <c r="AI69" s="41" t="s">
        <v>34</v>
      </c>
      <c r="AJ69" s="41">
        <v>397</v>
      </c>
      <c r="AK69" s="41" t="s">
        <v>2</v>
      </c>
      <c r="AL69" s="60"/>
      <c r="AM69" s="41"/>
      <c r="AN69" s="41" t="s">
        <v>66</v>
      </c>
      <c r="AO69" s="41">
        <v>404</v>
      </c>
      <c r="AP69" s="1" t="s">
        <v>2</v>
      </c>
    </row>
    <row r="70" spans="35:42" ht="15">
      <c r="AI70" s="41"/>
      <c r="AJ70" s="41">
        <f>SUM(AJ66:AJ69)</f>
        <v>1590</v>
      </c>
      <c r="AK70" s="60"/>
      <c r="AL70" s="41"/>
      <c r="AM70" s="41"/>
      <c r="AN70" s="41"/>
      <c r="AO70" s="1">
        <f>SUM(AO66:AO69)</f>
        <v>1575</v>
      </c>
      <c r="AP70" s="1"/>
    </row>
    <row r="71" spans="35:42" ht="15">
      <c r="AI71" s="41"/>
      <c r="AJ71" s="41"/>
      <c r="AK71" s="60"/>
      <c r="AL71" s="60"/>
      <c r="AM71" s="60"/>
      <c r="AN71" s="41"/>
      <c r="AO71" s="1"/>
      <c r="AP71" s="1"/>
    </row>
    <row r="72" spans="35:42" ht="15">
      <c r="AI72" s="41"/>
      <c r="AJ72" s="41"/>
      <c r="AK72" s="60"/>
      <c r="AL72" s="60"/>
      <c r="AM72" s="60"/>
      <c r="AN72" s="41"/>
      <c r="AO72" s="1"/>
      <c r="AP72" s="42"/>
    </row>
    <row r="73" spans="34:42" ht="15">
      <c r="AH73" s="55">
        <v>41566</v>
      </c>
      <c r="AI73" s="41"/>
      <c r="AJ73" s="41"/>
      <c r="AK73" s="60"/>
      <c r="AL73" s="60"/>
      <c r="AM73" s="60"/>
      <c r="AN73" s="41"/>
      <c r="AO73" s="1"/>
      <c r="AP73" s="1"/>
    </row>
    <row r="74" spans="35:42" ht="15">
      <c r="AI74" s="53" t="s">
        <v>58</v>
      </c>
      <c r="AJ74" s="41"/>
      <c r="AK74" s="60">
        <v>5</v>
      </c>
      <c r="AL74" s="60" t="s">
        <v>15</v>
      </c>
      <c r="AM74" s="60">
        <v>1</v>
      </c>
      <c r="AN74" s="89" t="s">
        <v>40</v>
      </c>
      <c r="AO74" s="41"/>
      <c r="AP74" s="41"/>
    </row>
    <row r="75" spans="35:42" ht="15">
      <c r="AI75" s="49" t="s">
        <v>26</v>
      </c>
      <c r="AJ75" s="49">
        <v>385</v>
      </c>
      <c r="AK75" s="49" t="s">
        <v>2</v>
      </c>
      <c r="AN75" s="49" t="s">
        <v>56</v>
      </c>
      <c r="AO75" s="49">
        <v>370</v>
      </c>
      <c r="AP75" s="49" t="s">
        <v>2</v>
      </c>
    </row>
    <row r="76" spans="35:41" ht="15">
      <c r="AI76" s="49" t="s">
        <v>29</v>
      </c>
      <c r="AJ76" s="49">
        <v>345</v>
      </c>
      <c r="AN76" s="49" t="s">
        <v>43</v>
      </c>
      <c r="AO76" s="49">
        <v>366</v>
      </c>
    </row>
    <row r="77" spans="34:41" ht="15">
      <c r="AH77" s="55"/>
      <c r="AI77" s="49" t="s">
        <v>67</v>
      </c>
      <c r="AJ77" s="49">
        <v>386</v>
      </c>
      <c r="AK77" s="49" t="s">
        <v>2</v>
      </c>
      <c r="AN77" s="49" t="s">
        <v>44</v>
      </c>
      <c r="AO77" s="49">
        <v>340</v>
      </c>
    </row>
    <row r="78" spans="35:44" ht="15">
      <c r="AI78" s="41" t="s">
        <v>28</v>
      </c>
      <c r="AJ78" s="41">
        <v>390</v>
      </c>
      <c r="AK78" s="41" t="s">
        <v>2</v>
      </c>
      <c r="AL78" s="67"/>
      <c r="AM78" s="41"/>
      <c r="AN78" s="41" t="s">
        <v>42</v>
      </c>
      <c r="AO78" s="41">
        <v>364</v>
      </c>
      <c r="AP78" s="1"/>
      <c r="AQ78" s="88"/>
      <c r="AR78" s="88"/>
    </row>
    <row r="79" spans="35:42" ht="15">
      <c r="AI79" s="41"/>
      <c r="AJ79" s="41">
        <f>SUM(AJ75:AJ78)</f>
        <v>1506</v>
      </c>
      <c r="AK79" s="60"/>
      <c r="AL79" s="41"/>
      <c r="AM79" s="41"/>
      <c r="AN79" s="41"/>
      <c r="AO79" s="1">
        <f>SUM(AO75:AO78)</f>
        <v>1440</v>
      </c>
      <c r="AP79" s="1"/>
    </row>
    <row r="80" spans="35:42" ht="15">
      <c r="AI80" s="41"/>
      <c r="AJ80" s="41"/>
      <c r="AK80" s="60"/>
      <c r="AL80" s="60"/>
      <c r="AM80" s="60"/>
      <c r="AN80" s="41"/>
      <c r="AO80" s="1"/>
      <c r="AP80" s="1"/>
    </row>
    <row r="81" spans="35:42" ht="15">
      <c r="AI81" s="41"/>
      <c r="AJ81" s="41"/>
      <c r="AK81" s="60"/>
      <c r="AL81" s="60"/>
      <c r="AM81" s="60"/>
      <c r="AN81" s="41"/>
      <c r="AO81" s="1"/>
      <c r="AP81" s="42"/>
    </row>
    <row r="82" spans="34:42" ht="15">
      <c r="AH82" s="55">
        <v>41566</v>
      </c>
      <c r="AI82" s="41"/>
      <c r="AJ82" s="41"/>
      <c r="AK82" s="60"/>
      <c r="AL82" s="60"/>
      <c r="AM82" s="60"/>
      <c r="AN82" s="41"/>
      <c r="AO82" s="1"/>
      <c r="AP82" s="1"/>
    </row>
    <row r="83" spans="35:42" ht="15">
      <c r="AI83" s="53" t="s">
        <v>57</v>
      </c>
      <c r="AJ83" s="41"/>
      <c r="AK83" s="49">
        <v>5</v>
      </c>
      <c r="AL83" s="49" t="s">
        <v>15</v>
      </c>
      <c r="AM83" s="49">
        <v>1</v>
      </c>
      <c r="AN83" s="89" t="s">
        <v>21</v>
      </c>
      <c r="AO83" s="41"/>
      <c r="AP83" s="41"/>
    </row>
    <row r="84" spans="35:41" ht="15">
      <c r="AI84" s="49" t="s">
        <v>59</v>
      </c>
      <c r="AJ84" s="49">
        <v>348</v>
      </c>
      <c r="AN84" s="49" t="s">
        <v>68</v>
      </c>
      <c r="AO84" s="49">
        <v>400</v>
      </c>
    </row>
    <row r="85" spans="35:41" ht="15">
      <c r="AI85" s="49" t="s">
        <v>37</v>
      </c>
      <c r="AJ85" s="49">
        <v>404</v>
      </c>
      <c r="AK85" s="49" t="s">
        <v>2</v>
      </c>
      <c r="AN85" s="49" t="s">
        <v>24</v>
      </c>
      <c r="AO85" s="49">
        <v>389</v>
      </c>
    </row>
    <row r="86" spans="34:41" ht="15">
      <c r="AH86" s="55"/>
      <c r="AI86" s="49" t="s">
        <v>38</v>
      </c>
      <c r="AJ86" s="49">
        <v>443</v>
      </c>
      <c r="AK86" s="49" t="s">
        <v>2</v>
      </c>
      <c r="AN86" s="49" t="s">
        <v>23</v>
      </c>
      <c r="AO86" s="49">
        <v>386</v>
      </c>
    </row>
    <row r="87" spans="35:42" ht="15">
      <c r="AI87" s="41" t="s">
        <v>60</v>
      </c>
      <c r="AJ87" s="41">
        <v>409</v>
      </c>
      <c r="AK87" s="41" t="s">
        <v>2</v>
      </c>
      <c r="AL87" s="67"/>
      <c r="AM87" s="41"/>
      <c r="AN87" s="41" t="s">
        <v>51</v>
      </c>
      <c r="AO87" s="41">
        <v>423</v>
      </c>
      <c r="AP87" s="49" t="s">
        <v>2</v>
      </c>
    </row>
    <row r="88" spans="36:41" ht="15">
      <c r="AJ88" s="49">
        <f>SUM(AJ84:AJ87)</f>
        <v>1604</v>
      </c>
      <c r="AO88" s="49">
        <f>SUM(AO84:AO87)</f>
        <v>1598</v>
      </c>
    </row>
    <row r="90" ht="15">
      <c r="AH90" s="55"/>
    </row>
    <row r="91" spans="34:42" ht="15">
      <c r="AH91" s="90">
        <v>41548</v>
      </c>
      <c r="AI91" s="53"/>
      <c r="AJ91" s="53"/>
      <c r="AK91" s="41"/>
      <c r="AL91" s="61"/>
      <c r="AM91" s="41"/>
      <c r="AN91" s="53"/>
      <c r="AO91" s="53"/>
      <c r="AP91" s="1"/>
    </row>
    <row r="92" spans="35:42" ht="15">
      <c r="AI92" s="53" t="s">
        <v>41</v>
      </c>
      <c r="AJ92" s="41"/>
      <c r="AK92" s="61">
        <v>4</v>
      </c>
      <c r="AL92" s="41" t="s">
        <v>15</v>
      </c>
      <c r="AM92" s="41">
        <v>2</v>
      </c>
      <c r="AN92" s="53" t="s">
        <v>58</v>
      </c>
      <c r="AO92" s="1"/>
      <c r="AP92" s="1"/>
    </row>
    <row r="93" spans="35:42" ht="15">
      <c r="AI93" s="41" t="s">
        <v>47</v>
      </c>
      <c r="AJ93" s="41">
        <v>381</v>
      </c>
      <c r="AK93" s="61"/>
      <c r="AL93" s="61"/>
      <c r="AM93" s="61"/>
      <c r="AN93" s="41" t="s">
        <v>26</v>
      </c>
      <c r="AO93" s="1">
        <v>363</v>
      </c>
      <c r="AP93" s="1"/>
    </row>
    <row r="94" spans="35:42" ht="15">
      <c r="AI94" s="41" t="s">
        <v>48</v>
      </c>
      <c r="AJ94" s="41">
        <v>397</v>
      </c>
      <c r="AK94" s="61"/>
      <c r="AL94" s="61"/>
      <c r="AM94" s="61"/>
      <c r="AN94" s="41" t="s">
        <v>29</v>
      </c>
      <c r="AO94" s="1">
        <v>385</v>
      </c>
      <c r="AP94" s="42"/>
    </row>
    <row r="95" spans="35:42" ht="15">
      <c r="AI95" s="41" t="s">
        <v>63</v>
      </c>
      <c r="AJ95" s="41">
        <v>438</v>
      </c>
      <c r="AK95" s="61" t="s">
        <v>2</v>
      </c>
      <c r="AL95" s="61"/>
      <c r="AM95" s="61"/>
      <c r="AN95" s="41" t="s">
        <v>67</v>
      </c>
      <c r="AO95" s="1">
        <v>444</v>
      </c>
      <c r="AP95" s="1" t="s">
        <v>2</v>
      </c>
    </row>
    <row r="96" spans="35:42" ht="15">
      <c r="AI96" s="41" t="s">
        <v>66</v>
      </c>
      <c r="AJ96" s="41">
        <v>405</v>
      </c>
      <c r="AK96" s="61" t="s">
        <v>2</v>
      </c>
      <c r="AL96" s="61"/>
      <c r="AM96" s="61"/>
      <c r="AN96" s="61" t="s">
        <v>28</v>
      </c>
      <c r="AO96" s="41">
        <v>412</v>
      </c>
      <c r="AP96" s="41" t="s">
        <v>2</v>
      </c>
    </row>
    <row r="97" spans="36:41" ht="15">
      <c r="AJ97" s="49">
        <f>SUM(AJ93:AJ96)</f>
        <v>1621</v>
      </c>
      <c r="AO97" s="49">
        <f>SUM(AO93:AO96)</f>
        <v>1604</v>
      </c>
    </row>
    <row r="100" ht="15">
      <c r="AH100" s="55">
        <v>41573</v>
      </c>
    </row>
    <row r="101" spans="35:42" ht="15">
      <c r="AI101" s="53" t="s">
        <v>57</v>
      </c>
      <c r="AJ101" s="53"/>
      <c r="AK101" s="41">
        <v>4</v>
      </c>
      <c r="AL101" s="61" t="s">
        <v>15</v>
      </c>
      <c r="AM101" s="41">
        <v>2</v>
      </c>
      <c r="AN101" s="53" t="s">
        <v>40</v>
      </c>
      <c r="AO101" s="53"/>
      <c r="AP101" s="1"/>
    </row>
    <row r="102" spans="35:42" ht="15">
      <c r="AI102" s="41" t="s">
        <v>39</v>
      </c>
      <c r="AJ102" s="41">
        <v>391</v>
      </c>
      <c r="AK102" s="61"/>
      <c r="AL102" s="41"/>
      <c r="AM102" s="41"/>
      <c r="AN102" s="41" t="s">
        <v>44</v>
      </c>
      <c r="AO102" s="1">
        <v>369</v>
      </c>
      <c r="AP102" s="1"/>
    </row>
    <row r="103" spans="35:42" ht="15">
      <c r="AI103" s="41" t="s">
        <v>36</v>
      </c>
      <c r="AJ103" s="41">
        <v>395</v>
      </c>
      <c r="AK103" s="61" t="s">
        <v>2</v>
      </c>
      <c r="AL103" s="61"/>
      <c r="AM103" s="61"/>
      <c r="AN103" s="41" t="s">
        <v>43</v>
      </c>
      <c r="AO103" s="1">
        <v>398</v>
      </c>
      <c r="AP103" s="1" t="s">
        <v>2</v>
      </c>
    </row>
    <row r="104" spans="35:42" ht="15">
      <c r="AI104" s="49" t="s">
        <v>38</v>
      </c>
      <c r="AJ104" s="41">
        <v>414</v>
      </c>
      <c r="AK104" s="61" t="s">
        <v>2</v>
      </c>
      <c r="AL104" s="61"/>
      <c r="AM104" s="61"/>
      <c r="AN104" s="41" t="s">
        <v>56</v>
      </c>
      <c r="AO104" s="1">
        <v>370</v>
      </c>
      <c r="AP104" s="42"/>
    </row>
    <row r="105" spans="35:42" ht="15">
      <c r="AI105" s="41" t="s">
        <v>60</v>
      </c>
      <c r="AJ105" s="41">
        <v>373</v>
      </c>
      <c r="AK105" s="61"/>
      <c r="AL105" s="61"/>
      <c r="AM105" s="61"/>
      <c r="AN105" s="41" t="s">
        <v>42</v>
      </c>
      <c r="AO105" s="1">
        <v>417</v>
      </c>
      <c r="AP105" s="1" t="s">
        <v>2</v>
      </c>
    </row>
    <row r="106" spans="35:42" ht="15">
      <c r="AI106" s="41"/>
      <c r="AJ106" s="41">
        <f>SUM(AJ102:AJ105)</f>
        <v>1573</v>
      </c>
      <c r="AK106" s="61"/>
      <c r="AL106" s="61"/>
      <c r="AM106" s="61"/>
      <c r="AN106" s="61"/>
      <c r="AO106" s="41">
        <f>SUM(AO102:AO105)</f>
        <v>1554</v>
      </c>
      <c r="AP106" s="41"/>
    </row>
    <row r="109" ht="15">
      <c r="AH109" s="55"/>
    </row>
    <row r="110" spans="34:42" ht="15">
      <c r="AH110" s="55">
        <v>41587</v>
      </c>
      <c r="AI110" s="53"/>
      <c r="AJ110" s="53"/>
      <c r="AK110" s="41"/>
      <c r="AL110" s="61"/>
      <c r="AM110" s="41"/>
      <c r="AN110" s="53"/>
      <c r="AO110" s="53"/>
      <c r="AP110" s="1"/>
    </row>
    <row r="111" spans="35:42" ht="15">
      <c r="AI111" s="53" t="s">
        <v>58</v>
      </c>
      <c r="AJ111" s="41"/>
      <c r="AK111" s="61">
        <v>4</v>
      </c>
      <c r="AL111" s="41" t="s">
        <v>15</v>
      </c>
      <c r="AM111" s="41">
        <v>2</v>
      </c>
      <c r="AN111" s="53" t="s">
        <v>54</v>
      </c>
      <c r="AO111" s="1"/>
      <c r="AP111" s="1"/>
    </row>
    <row r="112" spans="35:42" ht="15">
      <c r="AI112" s="41" t="s">
        <v>29</v>
      </c>
      <c r="AJ112" s="41">
        <v>362</v>
      </c>
      <c r="AK112" s="61"/>
      <c r="AL112" s="61"/>
      <c r="AM112" s="61"/>
      <c r="AN112" s="41" t="s">
        <v>35</v>
      </c>
      <c r="AO112" s="1">
        <v>369</v>
      </c>
      <c r="AP112" s="1" t="s">
        <v>2</v>
      </c>
    </row>
    <row r="113" spans="35:42" ht="15">
      <c r="AI113" s="41" t="s">
        <v>69</v>
      </c>
      <c r="AJ113" s="41">
        <v>389</v>
      </c>
      <c r="AK113" s="61" t="s">
        <v>2</v>
      </c>
      <c r="AL113" s="61"/>
      <c r="AM113" s="61"/>
      <c r="AN113" s="41" t="s">
        <v>33</v>
      </c>
      <c r="AO113" s="1">
        <v>388</v>
      </c>
      <c r="AP113" s="42" t="s">
        <v>2</v>
      </c>
    </row>
    <row r="114" spans="35:42" ht="15">
      <c r="AI114" s="41" t="s">
        <v>67</v>
      </c>
      <c r="AJ114" s="41">
        <v>413</v>
      </c>
      <c r="AK114" s="61" t="s">
        <v>2</v>
      </c>
      <c r="AL114" s="61"/>
      <c r="AM114" s="61"/>
      <c r="AN114" s="41" t="s">
        <v>70</v>
      </c>
      <c r="AO114" s="1">
        <v>334</v>
      </c>
      <c r="AP114" s="1"/>
    </row>
    <row r="115" spans="35:42" ht="15">
      <c r="AI115" s="41" t="s">
        <v>28</v>
      </c>
      <c r="AJ115" s="41">
        <v>367</v>
      </c>
      <c r="AK115" s="61"/>
      <c r="AL115" s="61"/>
      <c r="AM115" s="61"/>
      <c r="AN115" s="76" t="s">
        <v>34</v>
      </c>
      <c r="AO115" s="41">
        <v>324</v>
      </c>
      <c r="AP115" s="41"/>
    </row>
    <row r="116" spans="36:41" ht="15">
      <c r="AJ116" s="49">
        <f>SUM(AJ112:AJ115)</f>
        <v>1531</v>
      </c>
      <c r="AO116" s="49">
        <f>SUM(AO112:AO115)</f>
        <v>1415</v>
      </c>
    </row>
    <row r="118" ht="15">
      <c r="AH118" s="55"/>
    </row>
    <row r="119" spans="34:42" ht="15">
      <c r="AH119" s="55">
        <v>41579</v>
      </c>
      <c r="AI119" s="53"/>
      <c r="AJ119" s="53"/>
      <c r="AK119" s="41"/>
      <c r="AL119" s="62"/>
      <c r="AM119" s="41"/>
      <c r="AN119" s="53"/>
      <c r="AO119" s="53"/>
      <c r="AP119" s="1"/>
    </row>
    <row r="120" spans="35:42" ht="15">
      <c r="AI120" s="53" t="s">
        <v>41</v>
      </c>
      <c r="AJ120" s="41"/>
      <c r="AK120" s="23">
        <v>6</v>
      </c>
      <c r="AL120" s="41" t="s">
        <v>15</v>
      </c>
      <c r="AM120" s="41">
        <v>0</v>
      </c>
      <c r="AN120" s="53" t="s">
        <v>57</v>
      </c>
      <c r="AO120" s="1"/>
      <c r="AP120" s="64"/>
    </row>
    <row r="121" spans="35:42" ht="15">
      <c r="AI121" s="41" t="s">
        <v>66</v>
      </c>
      <c r="AJ121" s="41">
        <v>421</v>
      </c>
      <c r="AK121" s="62" t="s">
        <v>2</v>
      </c>
      <c r="AL121" s="62"/>
      <c r="AM121" s="62"/>
      <c r="AN121" s="41" t="s">
        <v>36</v>
      </c>
      <c r="AO121" s="1">
        <v>396</v>
      </c>
      <c r="AP121" s="1"/>
    </row>
    <row r="122" spans="35:42" ht="15">
      <c r="AI122" s="41" t="s">
        <v>48</v>
      </c>
      <c r="AJ122" s="41">
        <v>454</v>
      </c>
      <c r="AK122" s="62" t="s">
        <v>2</v>
      </c>
      <c r="AL122" s="62"/>
      <c r="AM122" s="62"/>
      <c r="AN122" s="41" t="s">
        <v>37</v>
      </c>
      <c r="AO122" s="1">
        <v>371</v>
      </c>
      <c r="AP122" s="42"/>
    </row>
    <row r="123" spans="35:42" ht="15">
      <c r="AI123" s="41" t="s">
        <v>63</v>
      </c>
      <c r="AJ123" s="41">
        <v>448</v>
      </c>
      <c r="AK123" s="23" t="s">
        <v>2</v>
      </c>
      <c r="AL123" s="62"/>
      <c r="AM123" s="62"/>
      <c r="AN123" s="41" t="s">
        <v>38</v>
      </c>
      <c r="AO123" s="1">
        <v>404</v>
      </c>
      <c r="AP123" s="64"/>
    </row>
    <row r="124" spans="35:42" ht="15">
      <c r="AI124" s="41" t="s">
        <v>71</v>
      </c>
      <c r="AJ124" s="41">
        <v>406</v>
      </c>
      <c r="AK124" s="62" t="s">
        <v>2</v>
      </c>
      <c r="AL124" s="62"/>
      <c r="AM124" s="62"/>
      <c r="AN124" s="76" t="s">
        <v>60</v>
      </c>
      <c r="AO124" s="41">
        <v>375</v>
      </c>
      <c r="AP124" s="41"/>
    </row>
    <row r="125" spans="36:41" ht="15">
      <c r="AJ125" s="49">
        <f>SUM(AJ121:AJ124)</f>
        <v>1729</v>
      </c>
      <c r="AO125" s="49">
        <f>SUM(AO121:AO124)</f>
        <v>1546</v>
      </c>
    </row>
    <row r="128" spans="34:42" ht="15">
      <c r="AH128" s="55">
        <v>41587</v>
      </c>
      <c r="AI128" s="53"/>
      <c r="AJ128" s="53"/>
      <c r="AK128" s="41"/>
      <c r="AL128" s="62"/>
      <c r="AM128" s="41"/>
      <c r="AN128" s="53"/>
      <c r="AO128" s="53"/>
      <c r="AP128" s="1"/>
    </row>
    <row r="129" spans="35:42" ht="15">
      <c r="AI129" s="53" t="s">
        <v>40</v>
      </c>
      <c r="AJ129" s="41"/>
      <c r="AK129" s="23">
        <v>5</v>
      </c>
      <c r="AL129" s="41" t="s">
        <v>15</v>
      </c>
      <c r="AM129" s="41">
        <v>1</v>
      </c>
      <c r="AN129" s="53" t="s">
        <v>21</v>
      </c>
      <c r="AO129" s="1"/>
      <c r="AP129" s="64"/>
    </row>
    <row r="130" spans="35:42" ht="15">
      <c r="AI130" s="41" t="s">
        <v>44</v>
      </c>
      <c r="AJ130" s="41">
        <v>391</v>
      </c>
      <c r="AK130" s="62" t="s">
        <v>2</v>
      </c>
      <c r="AL130" s="62"/>
      <c r="AM130" s="62"/>
      <c r="AN130" s="41" t="s">
        <v>22</v>
      </c>
      <c r="AO130" s="1">
        <v>357</v>
      </c>
      <c r="AP130" s="64"/>
    </row>
    <row r="131" spans="35:42" ht="15">
      <c r="AI131" s="41" t="s">
        <v>43</v>
      </c>
      <c r="AJ131" s="41">
        <v>363</v>
      </c>
      <c r="AK131" s="62" t="s">
        <v>2</v>
      </c>
      <c r="AL131" s="62"/>
      <c r="AM131" s="62"/>
      <c r="AN131" s="41" t="s">
        <v>72</v>
      </c>
      <c r="AO131" s="1">
        <v>327</v>
      </c>
      <c r="AP131" s="65"/>
    </row>
    <row r="132" spans="35:42" ht="15">
      <c r="AI132" s="41" t="s">
        <v>42</v>
      </c>
      <c r="AJ132" s="41">
        <v>400</v>
      </c>
      <c r="AK132" s="23" t="s">
        <v>2</v>
      </c>
      <c r="AL132" s="62"/>
      <c r="AM132" s="62"/>
      <c r="AN132" s="41" t="s">
        <v>23</v>
      </c>
      <c r="AO132" s="1">
        <v>354</v>
      </c>
      <c r="AP132" s="64"/>
    </row>
    <row r="133" spans="35:42" ht="15">
      <c r="AI133" s="41" t="s">
        <v>45</v>
      </c>
      <c r="AJ133" s="41">
        <v>320</v>
      </c>
      <c r="AK133" s="62"/>
      <c r="AL133" s="62"/>
      <c r="AM133" s="62"/>
      <c r="AN133" s="76" t="s">
        <v>51</v>
      </c>
      <c r="AO133" s="41">
        <v>330</v>
      </c>
      <c r="AP133" s="41"/>
    </row>
    <row r="134" spans="36:41" ht="15">
      <c r="AJ134" s="49">
        <f>SUM(AJ130:AJ133)</f>
        <v>1474</v>
      </c>
      <c r="AO134" s="49">
        <f>SUM(AO130:AO133)</f>
        <v>1368</v>
      </c>
    </row>
    <row r="136" ht="15">
      <c r="AH136" s="55"/>
    </row>
    <row r="137" spans="34:42" ht="15">
      <c r="AH137" s="55">
        <v>41573</v>
      </c>
      <c r="AI137" s="41"/>
      <c r="AJ137" s="53"/>
      <c r="AK137" s="41"/>
      <c r="AL137" s="63"/>
      <c r="AM137" s="41"/>
      <c r="AN137" s="53"/>
      <c r="AO137" s="53"/>
      <c r="AP137" s="1"/>
    </row>
    <row r="138" spans="35:42" ht="15">
      <c r="AI138" s="53" t="s">
        <v>21</v>
      </c>
      <c r="AJ138" s="41"/>
      <c r="AK138" s="63">
        <v>6</v>
      </c>
      <c r="AL138" s="41" t="s">
        <v>15</v>
      </c>
      <c r="AM138" s="41">
        <v>0</v>
      </c>
      <c r="AN138" s="53" t="s">
        <v>54</v>
      </c>
      <c r="AO138" s="1"/>
      <c r="AP138" s="1"/>
    </row>
    <row r="139" spans="35:42" ht="15">
      <c r="AI139" s="49" t="s">
        <v>68</v>
      </c>
      <c r="AJ139" s="41">
        <v>417</v>
      </c>
      <c r="AK139" s="63" t="s">
        <v>2</v>
      </c>
      <c r="AL139" s="63"/>
      <c r="AM139" s="63"/>
      <c r="AN139" s="41" t="s">
        <v>74</v>
      </c>
      <c r="AO139" s="1">
        <v>351</v>
      </c>
      <c r="AP139" s="1"/>
    </row>
    <row r="140" spans="35:42" ht="15">
      <c r="AI140" s="41" t="s">
        <v>73</v>
      </c>
      <c r="AJ140" s="41">
        <v>411</v>
      </c>
      <c r="AK140" s="63" t="s">
        <v>2</v>
      </c>
      <c r="AL140" s="63"/>
      <c r="AM140" s="63"/>
      <c r="AN140" s="41" t="s">
        <v>33</v>
      </c>
      <c r="AO140" s="1">
        <v>398</v>
      </c>
      <c r="AP140" s="42"/>
    </row>
    <row r="141" spans="35:42" ht="15">
      <c r="AI141" s="41" t="s">
        <v>23</v>
      </c>
      <c r="AJ141" s="41">
        <v>411</v>
      </c>
      <c r="AK141" s="63" t="s">
        <v>2</v>
      </c>
      <c r="AL141" s="63"/>
      <c r="AM141" s="63"/>
      <c r="AN141" s="41" t="s">
        <v>34</v>
      </c>
      <c r="AO141" s="1">
        <v>371</v>
      </c>
      <c r="AP141" s="1"/>
    </row>
    <row r="142" spans="35:42" ht="15">
      <c r="AI142" s="41" t="s">
        <v>51</v>
      </c>
      <c r="AJ142" s="41">
        <v>409</v>
      </c>
      <c r="AK142" s="63" t="s">
        <v>2</v>
      </c>
      <c r="AL142" s="63"/>
      <c r="AM142" s="63"/>
      <c r="AN142" s="63" t="s">
        <v>75</v>
      </c>
      <c r="AO142" s="41">
        <v>386</v>
      </c>
      <c r="AP142" s="41"/>
    </row>
    <row r="143" spans="36:41" ht="15">
      <c r="AJ143" s="49">
        <f>SUM(AJ139:AJ142)</f>
        <v>1648</v>
      </c>
      <c r="AO143" s="49">
        <f>SUM(AO139:AO142)</f>
        <v>1506</v>
      </c>
    </row>
    <row r="146" ht="15">
      <c r="AH146" s="55"/>
    </row>
    <row r="147" spans="35:41" ht="15">
      <c r="AI147" s="53"/>
      <c r="AJ147" s="53"/>
      <c r="AK147" s="41"/>
      <c r="AL147" s="63"/>
      <c r="AM147" s="41"/>
      <c r="AN147" s="53"/>
      <c r="AO147" s="53"/>
    </row>
    <row r="148" spans="35:41" ht="15">
      <c r="AI148" s="41"/>
      <c r="AJ148" s="41"/>
      <c r="AK148" s="63"/>
      <c r="AL148" s="41"/>
      <c r="AM148" s="41"/>
      <c r="AN148" s="41"/>
      <c r="AO148" s="1"/>
    </row>
    <row r="149" spans="35:41" ht="15">
      <c r="AI149" s="41"/>
      <c r="AJ149" s="41"/>
      <c r="AK149" s="63"/>
      <c r="AL149" s="63"/>
      <c r="AM149" s="63"/>
      <c r="AN149" s="41"/>
      <c r="AO149" s="1"/>
    </row>
    <row r="150" spans="35:41" ht="15">
      <c r="AI150" s="41"/>
      <c r="AJ150" s="41"/>
      <c r="AK150" s="63"/>
      <c r="AL150" s="63"/>
      <c r="AM150" s="63"/>
      <c r="AN150" s="41"/>
      <c r="AO150" s="1"/>
    </row>
    <row r="151" spans="35:41" ht="15">
      <c r="AI151" s="41"/>
      <c r="AJ151" s="41"/>
      <c r="AK151" s="63"/>
      <c r="AL151" s="63"/>
      <c r="AM151" s="63"/>
      <c r="AN151" s="41"/>
      <c r="AO151" s="1"/>
    </row>
    <row r="152" spans="35:41" ht="15">
      <c r="AI152" s="41"/>
      <c r="AJ152" s="41"/>
      <c r="AK152" s="63"/>
      <c r="AL152" s="63"/>
      <c r="AM152" s="63"/>
      <c r="AN152" s="63"/>
      <c r="AO152" s="41"/>
    </row>
    <row r="156" ht="15">
      <c r="AH156" s="55"/>
    </row>
    <row r="157" spans="35:41" ht="15">
      <c r="AI157" s="53"/>
      <c r="AJ157" s="53"/>
      <c r="AK157" s="41"/>
      <c r="AL157" s="66"/>
      <c r="AM157" s="41"/>
      <c r="AN157" s="53"/>
      <c r="AO157" s="53"/>
    </row>
    <row r="158" spans="35:41" ht="15">
      <c r="AI158" s="41"/>
      <c r="AJ158" s="41"/>
      <c r="AK158" s="66"/>
      <c r="AL158" s="41"/>
      <c r="AM158" s="41"/>
      <c r="AN158" s="41"/>
      <c r="AO158" s="1"/>
    </row>
    <row r="159" spans="35:41" ht="15">
      <c r="AI159" s="41"/>
      <c r="AJ159" s="41"/>
      <c r="AK159" s="66"/>
      <c r="AL159" s="66"/>
      <c r="AM159" s="66"/>
      <c r="AN159" s="41"/>
      <c r="AO159" s="1"/>
    </row>
    <row r="160" spans="35:41" ht="15">
      <c r="AI160" s="41"/>
      <c r="AJ160" s="41"/>
      <c r="AK160" s="66"/>
      <c r="AL160" s="66"/>
      <c r="AM160" s="66"/>
      <c r="AN160" s="41"/>
      <c r="AO160" s="1"/>
    </row>
    <row r="161" spans="35:41" ht="15">
      <c r="AI161" s="41"/>
      <c r="AJ161" s="41"/>
      <c r="AK161" s="66"/>
      <c r="AL161" s="66"/>
      <c r="AM161" s="66"/>
      <c r="AN161" s="41"/>
      <c r="AO161" s="1"/>
    </row>
    <row r="162" spans="35:41" ht="15">
      <c r="AI162" s="41"/>
      <c r="AJ162" s="41"/>
      <c r="AK162" s="66"/>
      <c r="AL162" s="66"/>
      <c r="AM162" s="66"/>
      <c r="AN162" s="66"/>
      <c r="AO162" s="41"/>
    </row>
    <row r="166" ht="15">
      <c r="AH166" s="55"/>
    </row>
    <row r="167" spans="35:41" ht="15">
      <c r="AI167" s="53"/>
      <c r="AJ167" s="53"/>
      <c r="AK167" s="41"/>
      <c r="AL167" s="67"/>
      <c r="AM167" s="41"/>
      <c r="AN167" s="53"/>
      <c r="AO167" s="53"/>
    </row>
    <row r="168" spans="35:41" ht="15">
      <c r="AI168" s="41"/>
      <c r="AJ168" s="41"/>
      <c r="AK168" s="67"/>
      <c r="AL168" s="41"/>
      <c r="AM168" s="41"/>
      <c r="AN168" s="41"/>
      <c r="AO168" s="1"/>
    </row>
    <row r="169" spans="35:41" ht="15">
      <c r="AI169" s="41"/>
      <c r="AJ169" s="41"/>
      <c r="AK169" s="67"/>
      <c r="AL169" s="67"/>
      <c r="AM169" s="67"/>
      <c r="AN169" s="41"/>
      <c r="AO169" s="1"/>
    </row>
    <row r="170" spans="35:41" ht="15">
      <c r="AI170" s="41"/>
      <c r="AJ170" s="41"/>
      <c r="AK170" s="67"/>
      <c r="AL170" s="67"/>
      <c r="AM170" s="67"/>
      <c r="AN170" s="41"/>
      <c r="AO170" s="1"/>
    </row>
    <row r="171" spans="35:41" ht="15">
      <c r="AI171" s="41"/>
      <c r="AJ171" s="41"/>
      <c r="AK171" s="67"/>
      <c r="AL171" s="67"/>
      <c r="AM171" s="67"/>
      <c r="AN171" s="41"/>
      <c r="AO171" s="1"/>
    </row>
    <row r="172" spans="35:41" ht="15">
      <c r="AI172" s="41"/>
      <c r="AJ172" s="41"/>
      <c r="AK172" s="67"/>
      <c r="AL172" s="67"/>
      <c r="AM172" s="67"/>
      <c r="AN172" s="67"/>
      <c r="AO172" s="41"/>
    </row>
    <row r="176" ht="15">
      <c r="AH176" s="55"/>
    </row>
    <row r="177" spans="35:41" ht="15">
      <c r="AI177" s="53"/>
      <c r="AJ177" s="53"/>
      <c r="AK177" s="41"/>
      <c r="AL177" s="67"/>
      <c r="AM177" s="41"/>
      <c r="AN177" s="53"/>
      <c r="AO177" s="53"/>
    </row>
    <row r="178" spans="35:41" ht="15">
      <c r="AI178" s="41"/>
      <c r="AJ178" s="41"/>
      <c r="AK178" s="67"/>
      <c r="AL178" s="41"/>
      <c r="AM178" s="41"/>
      <c r="AN178" s="41"/>
      <c r="AO178" s="1"/>
    </row>
    <row r="179" spans="35:41" ht="15">
      <c r="AI179" s="41"/>
      <c r="AJ179" s="41"/>
      <c r="AK179" s="67"/>
      <c r="AL179" s="67"/>
      <c r="AM179" s="67"/>
      <c r="AN179" s="41"/>
      <c r="AO179" s="1"/>
    </row>
    <row r="180" spans="35:41" ht="15">
      <c r="AI180" s="41"/>
      <c r="AJ180" s="41"/>
      <c r="AK180" s="67"/>
      <c r="AL180" s="67"/>
      <c r="AM180" s="67"/>
      <c r="AN180" s="41"/>
      <c r="AO180" s="1"/>
    </row>
    <row r="181" spans="35:41" ht="15">
      <c r="AI181" s="41"/>
      <c r="AJ181" s="41"/>
      <c r="AK181" s="67"/>
      <c r="AL181" s="67"/>
      <c r="AM181" s="67"/>
      <c r="AN181" s="41"/>
      <c r="AO181" s="1"/>
    </row>
    <row r="182" spans="35:41" ht="15">
      <c r="AI182" s="41"/>
      <c r="AJ182" s="41"/>
      <c r="AK182" s="67"/>
      <c r="AL182" s="67"/>
      <c r="AM182" s="67"/>
      <c r="AN182" s="67"/>
      <c r="AO182" s="41"/>
    </row>
    <row r="186" ht="15">
      <c r="AH186" s="55"/>
    </row>
    <row r="187" spans="35:41" ht="15">
      <c r="AI187" s="53"/>
      <c r="AJ187" s="53"/>
      <c r="AK187" s="41"/>
      <c r="AL187" s="67"/>
      <c r="AM187" s="41"/>
      <c r="AN187" s="53"/>
      <c r="AO187" s="53"/>
    </row>
    <row r="188" spans="35:41" ht="15">
      <c r="AI188" s="41"/>
      <c r="AJ188" s="41"/>
      <c r="AK188" s="67"/>
      <c r="AL188" s="41"/>
      <c r="AM188" s="41"/>
      <c r="AN188" s="41"/>
      <c r="AO188" s="1"/>
    </row>
    <row r="189" spans="35:41" ht="15">
      <c r="AI189" s="41"/>
      <c r="AJ189" s="41"/>
      <c r="AK189" s="67"/>
      <c r="AL189" s="67"/>
      <c r="AM189" s="67"/>
      <c r="AN189" s="41"/>
      <c r="AO189" s="1"/>
    </row>
    <row r="190" spans="35:41" ht="15">
      <c r="AI190" s="41"/>
      <c r="AJ190" s="41"/>
      <c r="AK190" s="67"/>
      <c r="AL190" s="67"/>
      <c r="AM190" s="67"/>
      <c r="AN190" s="41"/>
      <c r="AO190" s="1"/>
    </row>
    <row r="191" spans="35:41" ht="15">
      <c r="AI191" s="41"/>
      <c r="AJ191" s="41"/>
      <c r="AK191" s="67"/>
      <c r="AL191" s="67"/>
      <c r="AM191" s="67"/>
      <c r="AN191" s="41"/>
      <c r="AO191" s="1"/>
    </row>
    <row r="192" spans="35:41" ht="15">
      <c r="AI192" s="41"/>
      <c r="AJ192" s="41"/>
      <c r="AK192" s="67"/>
      <c r="AL192" s="67"/>
      <c r="AM192" s="67"/>
      <c r="AN192" s="67"/>
      <c r="AO192" s="41"/>
    </row>
    <row r="193" spans="35:41" ht="15">
      <c r="AI193" s="41"/>
      <c r="AJ193" s="41"/>
      <c r="AK193" s="67"/>
      <c r="AL193" s="67"/>
      <c r="AM193" s="67"/>
      <c r="AN193" s="67"/>
      <c r="AO193" s="41"/>
    </row>
    <row r="194" spans="13:41" ht="15">
      <c r="M194" s="67"/>
      <c r="N194" s="67"/>
      <c r="O194" s="67"/>
      <c r="P194" s="67"/>
      <c r="Q194" s="67"/>
      <c r="R194" s="67"/>
      <c r="S194" s="67"/>
      <c r="T194" s="67"/>
      <c r="U194" s="67"/>
      <c r="V194" s="67"/>
      <c r="W194" s="67"/>
      <c r="X194" s="67"/>
      <c r="Y194" s="67"/>
      <c r="Z194" s="67"/>
      <c r="AA194" s="67"/>
      <c r="AI194" s="41"/>
      <c r="AJ194" s="41"/>
      <c r="AK194" s="67"/>
      <c r="AL194" s="67"/>
      <c r="AM194" s="67"/>
      <c r="AN194" s="67"/>
      <c r="AO194" s="41"/>
    </row>
    <row r="195" spans="13:27" ht="15">
      <c r="M195" s="67"/>
      <c r="N195" s="67"/>
      <c r="O195" s="67"/>
      <c r="P195" s="67"/>
      <c r="Q195" s="67"/>
      <c r="R195" s="67"/>
      <c r="S195" s="67"/>
      <c r="T195" s="67"/>
      <c r="U195" s="67"/>
      <c r="V195" s="67"/>
      <c r="W195" s="67"/>
      <c r="X195" s="67"/>
      <c r="Y195" s="67"/>
      <c r="Z195" s="67"/>
      <c r="AA195" s="67"/>
    </row>
    <row r="196" ht="15">
      <c r="AH196" s="55"/>
    </row>
    <row r="197" spans="35:41" ht="15">
      <c r="AI197" s="53"/>
      <c r="AJ197" s="53"/>
      <c r="AK197" s="41"/>
      <c r="AL197" s="67"/>
      <c r="AM197" s="41"/>
      <c r="AN197" s="53"/>
      <c r="AO197" s="53"/>
    </row>
    <row r="198" spans="35:41" ht="15">
      <c r="AI198" s="41"/>
      <c r="AJ198" s="41"/>
      <c r="AK198" s="67"/>
      <c r="AL198" s="41"/>
      <c r="AM198" s="41"/>
      <c r="AN198" s="41"/>
      <c r="AO198" s="1"/>
    </row>
    <row r="199" spans="35:41" ht="15">
      <c r="AI199" s="41"/>
      <c r="AJ199" s="41"/>
      <c r="AK199" s="67"/>
      <c r="AL199" s="67"/>
      <c r="AM199" s="67"/>
      <c r="AN199" s="41"/>
      <c r="AO199" s="1"/>
    </row>
    <row r="200" spans="35:41" ht="15">
      <c r="AI200" s="41"/>
      <c r="AJ200" s="41"/>
      <c r="AK200" s="67"/>
      <c r="AL200" s="67"/>
      <c r="AM200" s="67"/>
      <c r="AN200" s="41"/>
      <c r="AO200" s="1"/>
    </row>
    <row r="201" spans="35:41" ht="15">
      <c r="AI201" s="41"/>
      <c r="AJ201" s="41"/>
      <c r="AK201" s="67"/>
      <c r="AL201" s="67"/>
      <c r="AM201" s="67"/>
      <c r="AN201" s="41"/>
      <c r="AO201" s="1"/>
    </row>
    <row r="202" spans="35:41" ht="15">
      <c r="AI202" s="41"/>
      <c r="AJ202" s="41"/>
      <c r="AK202" s="67"/>
      <c r="AL202" s="67"/>
      <c r="AM202" s="67"/>
      <c r="AN202" s="67"/>
      <c r="AO202" s="41"/>
    </row>
    <row r="206" ht="15">
      <c r="AH206" s="55"/>
    </row>
    <row r="207" spans="35:41" ht="15">
      <c r="AI207" s="53"/>
      <c r="AJ207" s="53"/>
      <c r="AK207" s="41"/>
      <c r="AL207" s="67"/>
      <c r="AM207" s="41"/>
      <c r="AN207" s="53"/>
      <c r="AO207" s="53"/>
    </row>
    <row r="208" spans="35:41" ht="15">
      <c r="AI208" s="41"/>
      <c r="AJ208" s="41"/>
      <c r="AK208" s="67"/>
      <c r="AL208" s="41"/>
      <c r="AM208" s="41"/>
      <c r="AN208" s="41"/>
      <c r="AO208" s="1"/>
    </row>
    <row r="209" spans="35:41" ht="15">
      <c r="AI209" s="41"/>
      <c r="AJ209" s="41"/>
      <c r="AK209" s="67"/>
      <c r="AL209" s="67"/>
      <c r="AM209" s="67"/>
      <c r="AN209" s="41"/>
      <c r="AO209" s="1"/>
    </row>
    <row r="210" spans="35:41" ht="15">
      <c r="AI210" s="41"/>
      <c r="AJ210" s="41"/>
      <c r="AK210" s="67"/>
      <c r="AL210" s="67"/>
      <c r="AM210" s="67"/>
      <c r="AN210" s="41"/>
      <c r="AO210" s="1"/>
    </row>
    <row r="211" spans="35:41" ht="15">
      <c r="AI211" s="41"/>
      <c r="AJ211" s="41"/>
      <c r="AK211" s="67"/>
      <c r="AL211" s="67"/>
      <c r="AM211" s="67"/>
      <c r="AN211" s="41"/>
      <c r="AO211" s="1"/>
    </row>
    <row r="212" spans="35:41" ht="15">
      <c r="AI212" s="41"/>
      <c r="AJ212" s="41"/>
      <c r="AK212" s="67"/>
      <c r="AL212" s="67"/>
      <c r="AM212" s="67"/>
      <c r="AN212" s="67"/>
      <c r="AO212" s="41"/>
    </row>
    <row r="216" ht="15">
      <c r="AH216" s="55"/>
    </row>
    <row r="217" spans="35:41" ht="15">
      <c r="AI217" s="53"/>
      <c r="AJ217" s="53"/>
      <c r="AK217" s="41"/>
      <c r="AL217" s="67"/>
      <c r="AM217" s="41"/>
      <c r="AN217" s="53"/>
      <c r="AO217" s="53"/>
    </row>
    <row r="218" spans="35:41" ht="15">
      <c r="AI218" s="41"/>
      <c r="AJ218" s="41"/>
      <c r="AK218" s="67"/>
      <c r="AL218" s="41"/>
      <c r="AM218" s="41"/>
      <c r="AN218" s="41"/>
      <c r="AO218" s="1"/>
    </row>
    <row r="219" spans="35:41" ht="15">
      <c r="AI219" s="41"/>
      <c r="AJ219" s="41"/>
      <c r="AK219" s="67"/>
      <c r="AL219" s="67"/>
      <c r="AM219" s="67"/>
      <c r="AN219" s="41"/>
      <c r="AO219" s="1"/>
    </row>
    <row r="220" spans="35:41" ht="15">
      <c r="AI220" s="41"/>
      <c r="AJ220" s="41"/>
      <c r="AK220" s="67"/>
      <c r="AL220" s="67"/>
      <c r="AM220" s="67"/>
      <c r="AN220" s="41"/>
      <c r="AO220" s="1"/>
    </row>
    <row r="221" spans="35:41" ht="15">
      <c r="AI221" s="41"/>
      <c r="AJ221" s="41"/>
      <c r="AK221" s="67"/>
      <c r="AL221" s="67"/>
      <c r="AM221" s="67"/>
      <c r="AN221" s="41"/>
      <c r="AO221" s="1"/>
    </row>
    <row r="222" spans="35:41" ht="15">
      <c r="AI222" s="41"/>
      <c r="AJ222" s="41"/>
      <c r="AK222" s="67"/>
      <c r="AL222" s="67"/>
      <c r="AM222" s="67"/>
      <c r="AN222" s="67"/>
      <c r="AO222" s="41"/>
    </row>
    <row r="226" ht="15">
      <c r="AH226" s="55"/>
    </row>
    <row r="227" spans="35:41" ht="15">
      <c r="AI227" s="53"/>
      <c r="AJ227" s="53"/>
      <c r="AK227" s="41"/>
      <c r="AL227" s="67"/>
      <c r="AM227" s="41"/>
      <c r="AN227" s="53"/>
      <c r="AO227" s="53"/>
    </row>
    <row r="228" spans="35:41" ht="15">
      <c r="AI228" s="41"/>
      <c r="AJ228" s="41"/>
      <c r="AK228" s="67"/>
      <c r="AL228" s="41"/>
      <c r="AM228" s="41"/>
      <c r="AN228" s="41"/>
      <c r="AO228" s="1"/>
    </row>
    <row r="229" spans="35:41" ht="15">
      <c r="AI229" s="41"/>
      <c r="AJ229" s="41"/>
      <c r="AK229" s="67"/>
      <c r="AL229" s="67"/>
      <c r="AM229" s="67"/>
      <c r="AN229" s="41"/>
      <c r="AO229" s="1"/>
    </row>
    <row r="230" spans="35:41" ht="15">
      <c r="AI230" s="41"/>
      <c r="AJ230" s="41"/>
      <c r="AK230" s="67"/>
      <c r="AL230" s="67"/>
      <c r="AM230" s="67"/>
      <c r="AN230" s="41"/>
      <c r="AO230" s="1"/>
    </row>
    <row r="231" spans="35:41" ht="15">
      <c r="AI231" s="41"/>
      <c r="AJ231" s="41"/>
      <c r="AK231" s="67"/>
      <c r="AL231" s="67"/>
      <c r="AM231" s="67"/>
      <c r="AN231" s="41"/>
      <c r="AO231" s="1"/>
    </row>
    <row r="232" spans="35:41" ht="15">
      <c r="AI232" s="41"/>
      <c r="AJ232" s="41"/>
      <c r="AK232" s="67"/>
      <c r="AL232" s="67"/>
      <c r="AM232" s="67"/>
      <c r="AN232" s="67"/>
      <c r="AO232" s="41"/>
    </row>
    <row r="236" ht="15">
      <c r="AH236" s="55"/>
    </row>
    <row r="237" spans="35:41" ht="15">
      <c r="AI237" s="53"/>
      <c r="AJ237" s="53"/>
      <c r="AK237" s="41"/>
      <c r="AL237" s="67"/>
      <c r="AM237" s="41"/>
      <c r="AN237" s="53"/>
      <c r="AO237" s="53"/>
    </row>
    <row r="238" spans="35:41" ht="15">
      <c r="AI238" s="41"/>
      <c r="AJ238" s="41"/>
      <c r="AK238" s="67"/>
      <c r="AL238" s="41"/>
      <c r="AM238" s="41"/>
      <c r="AN238" s="41"/>
      <c r="AO238" s="1"/>
    </row>
    <row r="239" spans="35:41" ht="15">
      <c r="AI239" s="41"/>
      <c r="AJ239" s="41"/>
      <c r="AK239" s="67"/>
      <c r="AL239" s="67"/>
      <c r="AM239" s="67"/>
      <c r="AN239" s="41"/>
      <c r="AO239" s="1"/>
    </row>
    <row r="240" spans="35:41" ht="15">
      <c r="AI240" s="41"/>
      <c r="AJ240" s="41"/>
      <c r="AK240" s="67"/>
      <c r="AL240" s="67"/>
      <c r="AM240" s="67"/>
      <c r="AN240" s="41"/>
      <c r="AO240" s="1"/>
    </row>
    <row r="241" spans="35:41" ht="15">
      <c r="AI241" s="41"/>
      <c r="AJ241" s="41"/>
      <c r="AK241" s="67"/>
      <c r="AL241" s="67"/>
      <c r="AM241" s="67"/>
      <c r="AN241" s="41"/>
      <c r="AO241" s="1"/>
    </row>
    <row r="242" spans="35:41" ht="15">
      <c r="AI242" s="41"/>
      <c r="AJ242" s="41"/>
      <c r="AK242" s="67"/>
      <c r="AL242" s="67"/>
      <c r="AM242" s="67"/>
      <c r="AN242" s="67"/>
      <c r="AO242" s="41"/>
    </row>
    <row r="246" ht="15">
      <c r="AH246" s="55"/>
    </row>
    <row r="247" spans="35:41" ht="15">
      <c r="AI247" s="53"/>
      <c r="AJ247" s="53"/>
      <c r="AK247" s="41"/>
      <c r="AL247" s="67"/>
      <c r="AM247" s="41"/>
      <c r="AN247" s="53"/>
      <c r="AO247" s="53"/>
    </row>
    <row r="248" spans="35:41" ht="15">
      <c r="AI248" s="41"/>
      <c r="AJ248" s="41"/>
      <c r="AK248" s="67"/>
      <c r="AL248" s="41"/>
      <c r="AM248" s="41"/>
      <c r="AN248" s="41"/>
      <c r="AO248" s="1"/>
    </row>
    <row r="249" spans="35:41" ht="15">
      <c r="AI249" s="41"/>
      <c r="AJ249" s="41"/>
      <c r="AK249" s="67"/>
      <c r="AL249" s="67"/>
      <c r="AM249" s="67"/>
      <c r="AN249" s="41"/>
      <c r="AO249" s="1"/>
    </row>
    <row r="250" spans="35:41" ht="15">
      <c r="AI250" s="41"/>
      <c r="AJ250" s="41"/>
      <c r="AK250" s="67"/>
      <c r="AL250" s="67"/>
      <c r="AM250" s="67"/>
      <c r="AN250" s="41"/>
      <c r="AO250" s="1"/>
    </row>
    <row r="251" spans="35:41" ht="15">
      <c r="AI251" s="41"/>
      <c r="AJ251" s="41"/>
      <c r="AK251" s="67"/>
      <c r="AL251" s="67"/>
      <c r="AM251" s="67"/>
      <c r="AN251" s="41"/>
      <c r="AO251" s="1"/>
    </row>
    <row r="252" spans="35:41" ht="15">
      <c r="AI252" s="41"/>
      <c r="AJ252" s="41"/>
      <c r="AK252" s="67"/>
      <c r="AL252" s="67"/>
      <c r="AM252" s="67"/>
      <c r="AN252" s="67"/>
      <c r="AO252" s="41"/>
    </row>
    <row r="256" ht="15">
      <c r="AH256" s="55"/>
    </row>
    <row r="257" spans="35:41" ht="15">
      <c r="AI257" s="53"/>
      <c r="AJ257" s="53"/>
      <c r="AK257" s="41"/>
      <c r="AL257" s="67"/>
      <c r="AM257" s="41"/>
      <c r="AN257" s="53"/>
      <c r="AO257" s="53"/>
    </row>
    <row r="258" spans="35:41" ht="15">
      <c r="AI258" s="41"/>
      <c r="AJ258" s="41"/>
      <c r="AK258" s="67"/>
      <c r="AL258" s="41"/>
      <c r="AM258" s="41"/>
      <c r="AN258" s="41"/>
      <c r="AO258" s="1"/>
    </row>
    <row r="259" spans="35:41" ht="15">
      <c r="AI259" s="41"/>
      <c r="AJ259" s="41"/>
      <c r="AK259" s="67"/>
      <c r="AL259" s="67"/>
      <c r="AM259" s="67"/>
      <c r="AN259" s="41"/>
      <c r="AO259" s="1"/>
    </row>
    <row r="260" spans="35:41" ht="15">
      <c r="AI260" s="41"/>
      <c r="AJ260" s="41"/>
      <c r="AK260" s="67"/>
      <c r="AL260" s="67"/>
      <c r="AM260" s="67"/>
      <c r="AN260" s="41"/>
      <c r="AO260" s="1"/>
    </row>
    <row r="261" spans="35:41" ht="15">
      <c r="AI261" s="41"/>
      <c r="AJ261" s="41"/>
      <c r="AK261" s="67"/>
      <c r="AL261" s="67"/>
      <c r="AM261" s="67"/>
      <c r="AN261" s="41"/>
      <c r="AO261" s="1"/>
    </row>
    <row r="262" spans="35:41" ht="15">
      <c r="AI262" s="41"/>
      <c r="AJ262" s="41"/>
      <c r="AK262" s="67"/>
      <c r="AL262" s="67"/>
      <c r="AM262" s="67"/>
      <c r="AN262" s="67"/>
      <c r="AO262" s="41"/>
    </row>
    <row r="267" ht="15">
      <c r="AH267" s="55"/>
    </row>
    <row r="268" spans="35:41" ht="15">
      <c r="AI268" s="53"/>
      <c r="AJ268" s="53"/>
      <c r="AK268" s="41"/>
      <c r="AL268" s="67"/>
      <c r="AM268" s="41"/>
      <c r="AN268" s="53"/>
      <c r="AO268" s="53"/>
    </row>
    <row r="269" spans="35:41" ht="15">
      <c r="AI269" s="41"/>
      <c r="AJ269" s="41"/>
      <c r="AK269" s="67"/>
      <c r="AL269" s="41"/>
      <c r="AM269" s="41"/>
      <c r="AN269" s="41"/>
      <c r="AO269" s="1"/>
    </row>
    <row r="270" spans="35:41" ht="15">
      <c r="AI270" s="41"/>
      <c r="AJ270" s="41"/>
      <c r="AK270" s="67"/>
      <c r="AL270" s="67"/>
      <c r="AM270" s="67"/>
      <c r="AN270" s="41"/>
      <c r="AO270" s="1"/>
    </row>
    <row r="271" spans="35:41" ht="15">
      <c r="AI271" s="41"/>
      <c r="AJ271" s="41"/>
      <c r="AK271" s="67"/>
      <c r="AL271" s="67"/>
      <c r="AM271" s="67"/>
      <c r="AN271" s="41"/>
      <c r="AO271" s="1"/>
    </row>
    <row r="272" spans="35:41" ht="15">
      <c r="AI272" s="41"/>
      <c r="AJ272" s="41"/>
      <c r="AK272" s="67"/>
      <c r="AL272" s="67"/>
      <c r="AM272" s="67"/>
      <c r="AN272" s="41"/>
      <c r="AO272" s="1"/>
    </row>
    <row r="273" spans="35:41" ht="15">
      <c r="AI273" s="41"/>
      <c r="AJ273" s="41"/>
      <c r="AK273" s="67"/>
      <c r="AL273" s="67"/>
      <c r="AM273" s="67"/>
      <c r="AN273" s="67"/>
      <c r="AO273" s="41"/>
    </row>
  </sheetData>
  <sheetProtection selectLockedCells="1" selectUnlockedCells="1"/>
  <mergeCells count="14">
    <mergeCell ref="M23:O29"/>
    <mergeCell ref="P23:R29"/>
    <mergeCell ref="S23:U29"/>
    <mergeCell ref="V23:X29"/>
    <mergeCell ref="Y23:AA29"/>
    <mergeCell ref="A7:J7"/>
    <mergeCell ref="M7:O13"/>
    <mergeCell ref="P7:R13"/>
    <mergeCell ref="AB7:AD13"/>
    <mergeCell ref="AB23:AD29"/>
    <mergeCell ref="S7:U13"/>
    <mergeCell ref="V7:X13"/>
    <mergeCell ref="Y7:AA13"/>
    <mergeCell ref="A9:J9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Oláh Krisztián</dc:creator>
  <cp:keywords/>
  <dc:description/>
  <cp:lastModifiedBy>Oláh Krisztián</cp:lastModifiedBy>
  <dcterms:created xsi:type="dcterms:W3CDTF">2011-09-20T10:52:14Z</dcterms:created>
  <dcterms:modified xsi:type="dcterms:W3CDTF">2013-12-02T09:40:37Z</dcterms:modified>
  <cp:category/>
  <cp:version/>
  <cp:contentType/>
  <cp:contentStatus/>
</cp:coreProperties>
</file>